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Звіти\кведи і фін результати\"/>
    </mc:Choice>
  </mc:AlternateContent>
  <xr:revisionPtr revIDLastSave="0" documentId="8_{9FF1401A-3DE9-4ADA-B16B-0DE0748261C3}" xr6:coauthVersionLast="47" xr6:coauthVersionMax="47" xr10:uidLastSave="{00000000-0000-0000-0000-000000000000}"/>
  <bookViews>
    <workbookView xWindow="-108" yWindow="-108" windowWidth="23256" windowHeight="12456" tabRatio="956" xr2:uid="{00000000-000D-0000-FFFF-FFFF00000000}"/>
  </bookViews>
  <sheets>
    <sheet name="Осн. фін. пок." sheetId="1" r:id="rId1"/>
    <sheet name="I. Фін результат" sheetId="2" r:id="rId2"/>
    <sheet name="ІІ. Розр. з бюджетом" sheetId="3" r:id="rId3"/>
    <sheet name="ІІІ. Рух грош. коштів(рознести " sheetId="4" r:id="rId4"/>
    <sheet name="IV. Кап. інвестиції" sheetId="5" r:id="rId5"/>
    <sheet name=" V. Коефіцієнти" sheetId="6" r:id="rId6"/>
    <sheet name="6.1. Інша інфо_1" sheetId="7" r:id="rId7"/>
    <sheet name="6.2. Інша інфо_2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>[1]GDP!#REF!</definedName>
    <definedName name="aa">('[2]1993'!$A$1:$IV$3,'[2]1993'!$A$1:$A$65536)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[10]п!#REF!</definedName>
    <definedName name="dPPIb">[10]п!#REF!</definedName>
    <definedName name="ds">'[11]7  Інші витрати'!#REF!</definedName>
    <definedName name="Excel_BuiltIn_Database">'[12]Ener '!$A$1:$G$2645</definedName>
    <definedName name="Fact_Type_ID">#REF!</definedName>
    <definedName name="G">'[13]МТР Газ України'!$B$1</definedName>
    <definedName name="ij1sssss">'[14]7  Інші витрати'!#REF!</definedName>
    <definedName name="LastItem">[15]Лист1!$A$1</definedName>
    <definedName name="Load">'[16]МТР Газ України'!$B$4</definedName>
    <definedName name="Load_ID">'[17]МТР Газ України'!$B$4</definedName>
    <definedName name="Load_ID_10">'[18]7  Інші витрати'!#REF!</definedName>
    <definedName name="Load_ID_11">'[19]МТР Газ України'!$B$4</definedName>
    <definedName name="Load_ID_12">'[19]МТР Газ України'!$B$4</definedName>
    <definedName name="Load_ID_13">'[19]МТР Газ України'!$B$4</definedName>
    <definedName name="Load_ID_14">'[19]МТР Газ України'!$B$4</definedName>
    <definedName name="Load_ID_15">'[19]МТР Газ України'!$B$4</definedName>
    <definedName name="Load_ID_16">'[19]МТР Газ України'!$B$4</definedName>
    <definedName name="Load_ID_17">'[19]МТР Газ України'!$B$4</definedName>
    <definedName name="Load_ID_18">'[20]МТР Газ України'!$B$4</definedName>
    <definedName name="Load_ID_19">'[21]МТР Газ України'!$B$4</definedName>
    <definedName name="Load_ID_20">'[20]МТР Газ України'!$B$4</definedName>
    <definedName name="Load_ID_200">'[16]МТР Газ України'!$B$4</definedName>
    <definedName name="Load_ID_21">'[22]МТР Газ України'!$B$4</definedName>
    <definedName name="Load_ID_23">'[21]МТР Газ України'!$B$4</definedName>
    <definedName name="Load_ID_25">'[22]МТР Газ України'!$B$4</definedName>
    <definedName name="Load_ID_542">'[23]МТР Газ України'!$B$4</definedName>
    <definedName name="Load_ID_6">'[19]МТР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[24]Inform!$E$5</definedName>
    <definedName name="qw">[5]Inform!$E$5</definedName>
    <definedName name="qwert">[5]Inform!$G$2</definedName>
    <definedName name="qwerty">'[4]МТР Газ України'!$B$4</definedName>
    <definedName name="ShowFil">ShowFil</definedName>
    <definedName name="SU_ID">#REF!</definedName>
    <definedName name="Time_ID">'[17]МТР Газ України'!$B$1</definedName>
    <definedName name="Time_ID_10">'[18]7  Інші витрати'!#REF!</definedName>
    <definedName name="Time_ID_11">'[19]МТР Газ України'!$B$1</definedName>
    <definedName name="Time_ID_12">'[19]МТР Газ України'!$B$1</definedName>
    <definedName name="Time_ID_13">'[19]МТР Газ України'!$B$1</definedName>
    <definedName name="Time_ID_14">'[19]МТР Газ України'!$B$1</definedName>
    <definedName name="Time_ID_15">'[19]МТР Газ України'!$B$1</definedName>
    <definedName name="Time_ID_16">'[19]МТР Газ України'!$B$1</definedName>
    <definedName name="Time_ID_17">'[19]МТР Газ України'!$B$1</definedName>
    <definedName name="Time_ID_18">'[20]МТР Газ України'!$B$1</definedName>
    <definedName name="Time_ID_19">'[21]МТР Газ України'!$B$1</definedName>
    <definedName name="Time_ID_20">'[20]МТР Газ України'!$B$1</definedName>
    <definedName name="Time_ID_21">'[22]МТР Газ України'!$B$1</definedName>
    <definedName name="Time_ID_23">'[21]МТР Газ України'!$B$1</definedName>
    <definedName name="Time_ID_25">'[22]МТР Газ України'!$B$1</definedName>
    <definedName name="Time_ID_6">'[19]МТР Газ України'!$B$1</definedName>
    <definedName name="Time_ID0">'[17]МТР Газ України'!$F$1</definedName>
    <definedName name="Time_ID0_10">'[18]7  Інші витрати'!#REF!</definedName>
    <definedName name="Time_ID0_11">'[19]МТР Газ України'!$F$1</definedName>
    <definedName name="Time_ID0_12">'[19]МТР Газ України'!$F$1</definedName>
    <definedName name="Time_ID0_13">'[19]МТР Газ України'!$F$1</definedName>
    <definedName name="Time_ID0_14">'[19]МТР Газ України'!$F$1</definedName>
    <definedName name="Time_ID0_15">'[19]МТР Газ України'!$F$1</definedName>
    <definedName name="Time_ID0_16">'[19]МТР Газ України'!$F$1</definedName>
    <definedName name="Time_ID0_17">'[19]МТР Газ України'!$F$1</definedName>
    <definedName name="Time_ID0_18">'[20]МТР Газ України'!$F$1</definedName>
    <definedName name="Time_ID0_19">'[21]МТР Газ України'!$F$1</definedName>
    <definedName name="Time_ID0_20">'[20]МТР Газ України'!$F$1</definedName>
    <definedName name="Time_ID0_21">'[22]МТР Газ України'!$F$1</definedName>
    <definedName name="Time_ID0_23">'[21]МТР Газ України'!$F$1</definedName>
    <definedName name="Time_ID0_25">'[22]МТР Газ України'!$F$1</definedName>
    <definedName name="Time_ID0_6">'[19]МТР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'[25]МТР Газ України'!$B$4</definedName>
    <definedName name="wr">'[25]МТР Газ України'!$B$4</definedName>
    <definedName name="yyyy">#REF!</definedName>
    <definedName name="zx">'[4]МТР Газ України'!$F$1</definedName>
    <definedName name="zxc">[5]Inform!$E$38</definedName>
    <definedName name="а">'[14]7  Інші витрати'!#REF!</definedName>
    <definedName name="ав">#REF!</definedName>
    <definedName name="аен">'[25]МТР Газ України'!$B$4</definedName>
    <definedName name="в">'[26]МТР Газ України'!$F$1</definedName>
    <definedName name="ватт">'[27]БАЗА  '!#REF!</definedName>
    <definedName name="Д">'[16]МТР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коштів(рознести '!$3:$5</definedName>
    <definedName name="_xlnm.Print_Titles" localSheetId="0">'Осн. фін. пок.'!$24:$26</definedName>
    <definedName name="Заголовки_для_печати_МИ">('[28]1993'!$A$1:$IV$3,'[28]1993'!$A$1:$A$65536)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'[13]МТР Газ України'!$B$1</definedName>
    <definedName name="іцу">[24]Inform!$G$2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інфо_1'!$A$1:$O$75</definedName>
    <definedName name="_xlnm.Print_Area" localSheetId="7">'6.2. Інша інфо_2'!$A$1:$AF$60</definedName>
    <definedName name="_xlnm.Print_Area" localSheetId="1">'I. Фін результат'!$A$1:$I$103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коштів(рознести '!$A$1:$H$75</definedName>
    <definedName name="_xlnm.Print_Area" localSheetId="0">'Осн. фін. пок.'!$A$1:$H$166</definedName>
    <definedName name="п">'[14]7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'[16]МТР Газ України'!$B$4</definedName>
    <definedName name="фів">'[25]МТР Газ України'!$B$4</definedName>
    <definedName name="фіваіф">'[30]7  Інші витрати'!#REF!</definedName>
    <definedName name="фф">'[26]МТР Газ України'!$F$1</definedName>
    <definedName name="ц">'[14]7  Інші витрати'!#REF!</definedName>
    <definedName name="ччч">'[35]БАЗА  '!#REF!</definedName>
    <definedName name="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C32" i="1"/>
  <c r="G29" i="1" l="1"/>
  <c r="E7" i="6" l="1"/>
  <c r="D14" i="6"/>
  <c r="E14" i="6"/>
  <c r="D15" i="6"/>
  <c r="E15" i="6"/>
  <c r="D19" i="6"/>
  <c r="E19" i="6"/>
  <c r="L12" i="7"/>
  <c r="N12" i="7"/>
  <c r="L13" i="7"/>
  <c r="N13" i="7"/>
  <c r="L14" i="7"/>
  <c r="N14" i="7"/>
  <c r="N15" i="7"/>
  <c r="L16" i="7"/>
  <c r="N16" i="7"/>
  <c r="L17" i="7"/>
  <c r="N17" i="7"/>
  <c r="L18" i="7"/>
  <c r="N18" i="7"/>
  <c r="L20" i="7"/>
  <c r="N20" i="7"/>
  <c r="L21" i="7"/>
  <c r="N21" i="7"/>
  <c r="L22" i="7"/>
  <c r="N22" i="7"/>
  <c r="L24" i="7"/>
  <c r="N25" i="7"/>
  <c r="J45" i="7"/>
  <c r="K45" i="7"/>
  <c r="L45" i="7"/>
  <c r="M45" i="7"/>
  <c r="N45" i="7"/>
  <c r="O45" i="7"/>
  <c r="J46" i="7"/>
  <c r="K46" i="7"/>
  <c r="L46" i="7"/>
  <c r="M46" i="7"/>
  <c r="N46" i="7"/>
  <c r="O46" i="7"/>
  <c r="J47" i="7"/>
  <c r="K47" i="7"/>
  <c r="L47" i="7"/>
  <c r="M47" i="7"/>
  <c r="N47" i="7"/>
  <c r="O47" i="7"/>
  <c r="J48" i="7"/>
  <c r="K48" i="7"/>
  <c r="L48" i="7"/>
  <c r="M48" i="7"/>
  <c r="N48" i="7"/>
  <c r="O48" i="7"/>
  <c r="D49" i="7"/>
  <c r="G49" i="7"/>
  <c r="K59" i="7"/>
  <c r="N66" i="7"/>
  <c r="N69" i="7"/>
  <c r="N72" i="7"/>
  <c r="D75" i="7"/>
  <c r="F75" i="7"/>
  <c r="H75" i="7"/>
  <c r="J75" i="7"/>
  <c r="L75" i="7"/>
  <c r="AA6" i="8"/>
  <c r="AD6" i="8"/>
  <c r="AA7" i="8"/>
  <c r="AD7" i="8"/>
  <c r="AA8" i="8"/>
  <c r="AD8" i="8"/>
  <c r="AA9" i="8"/>
  <c r="AD9" i="8"/>
  <c r="R10" i="8"/>
  <c r="U10" i="8"/>
  <c r="X10" i="8"/>
  <c r="AA10" i="8" s="1"/>
  <c r="AA19" i="8"/>
  <c r="AD19" i="8"/>
  <c r="AA20" i="8"/>
  <c r="AD20" i="8"/>
  <c r="AA21" i="8"/>
  <c r="AD21" i="8"/>
  <c r="AA22" i="8"/>
  <c r="AD22" i="8"/>
  <c r="R23" i="8"/>
  <c r="U23" i="8"/>
  <c r="X23" i="8"/>
  <c r="AD23" i="8" s="1"/>
  <c r="O32" i="8"/>
  <c r="P32" i="8"/>
  <c r="S32" i="8"/>
  <c r="T32" i="8"/>
  <c r="W32" i="8"/>
  <c r="X32" i="8"/>
  <c r="AA32" i="8"/>
  <c r="AA36" i="8" s="1"/>
  <c r="AB32" i="8"/>
  <c r="AC32" i="8"/>
  <c r="AD32" i="8"/>
  <c r="AF32" i="8" s="1"/>
  <c r="O33" i="8"/>
  <c r="P33" i="8"/>
  <c r="T33" i="8"/>
  <c r="W33" i="8"/>
  <c r="X33" i="8"/>
  <c r="AA33" i="8"/>
  <c r="AB33" i="8"/>
  <c r="AC33" i="8"/>
  <c r="AD33" i="8"/>
  <c r="O34" i="8"/>
  <c r="P34" i="8"/>
  <c r="S34" i="8"/>
  <c r="T34" i="8"/>
  <c r="W34" i="8"/>
  <c r="X34" i="8"/>
  <c r="AA34" i="8"/>
  <c r="AB34" i="8"/>
  <c r="AC34" i="8"/>
  <c r="AD34" i="8"/>
  <c r="AF34" i="8" s="1"/>
  <c r="O35" i="8"/>
  <c r="P35" i="8"/>
  <c r="S35" i="8"/>
  <c r="T35" i="8"/>
  <c r="W35" i="8"/>
  <c r="X35" i="8"/>
  <c r="AA35" i="8"/>
  <c r="AB35" i="8"/>
  <c r="AC35" i="8"/>
  <c r="AD35" i="8"/>
  <c r="AF35" i="8" s="1"/>
  <c r="M36" i="8"/>
  <c r="E119" i="1" s="1"/>
  <c r="E118" i="1" s="1"/>
  <c r="N36" i="8"/>
  <c r="H119" i="1" s="1"/>
  <c r="Q36" i="8"/>
  <c r="R36" i="8"/>
  <c r="T36" i="8" s="1"/>
  <c r="U36" i="8"/>
  <c r="V36" i="8"/>
  <c r="Y36" i="8"/>
  <c r="Z36" i="8"/>
  <c r="AB36" i="8" s="1"/>
  <c r="N46" i="8"/>
  <c r="N47" i="8"/>
  <c r="N48" i="8"/>
  <c r="N49" i="8"/>
  <c r="N50" i="8"/>
  <c r="N51" i="8"/>
  <c r="N52" i="8"/>
  <c r="F53" i="8"/>
  <c r="H53" i="8"/>
  <c r="J53" i="8"/>
  <c r="L53" i="8"/>
  <c r="P53" i="8"/>
  <c r="R53" i="8"/>
  <c r="T53" i="8"/>
  <c r="G7" i="2"/>
  <c r="H7" i="2"/>
  <c r="G64" i="1"/>
  <c r="G9" i="2"/>
  <c r="H9" i="2"/>
  <c r="G10" i="2"/>
  <c r="H10" i="2"/>
  <c r="G11" i="2"/>
  <c r="H11" i="2"/>
  <c r="G12" i="2"/>
  <c r="H12" i="2"/>
  <c r="G13" i="2"/>
  <c r="H13" i="2"/>
  <c r="G14" i="2"/>
  <c r="H14" i="2"/>
  <c r="G15" i="2"/>
  <c r="H15" i="2"/>
  <c r="G16" i="2"/>
  <c r="H16" i="2"/>
  <c r="C18" i="2"/>
  <c r="D18" i="2"/>
  <c r="E18" i="2"/>
  <c r="F18" i="2"/>
  <c r="F31" i="1" s="1"/>
  <c r="G19" i="2"/>
  <c r="H19" i="2"/>
  <c r="G20" i="2"/>
  <c r="H20" i="2"/>
  <c r="G21" i="2"/>
  <c r="H21" i="2"/>
  <c r="G22" i="2"/>
  <c r="H22" i="2"/>
  <c r="G23" i="2"/>
  <c r="H23" i="2"/>
  <c r="G24" i="2"/>
  <c r="H24" i="2"/>
  <c r="G25" i="2"/>
  <c r="H25" i="2"/>
  <c r="G26" i="2"/>
  <c r="H26" i="2"/>
  <c r="G27" i="2"/>
  <c r="H27" i="2"/>
  <c r="G28" i="2"/>
  <c r="H28" i="2"/>
  <c r="G29" i="2"/>
  <c r="H29" i="2"/>
  <c r="G30" i="2"/>
  <c r="H30" i="2"/>
  <c r="G31" i="2"/>
  <c r="H31" i="2"/>
  <c r="G32" i="2"/>
  <c r="H32" i="2"/>
  <c r="G33" i="2"/>
  <c r="H33" i="2"/>
  <c r="G34" i="2"/>
  <c r="H34" i="2"/>
  <c r="G35" i="2"/>
  <c r="H35" i="2"/>
  <c r="G36" i="2"/>
  <c r="H36" i="2"/>
  <c r="G37" i="2"/>
  <c r="H37" i="2"/>
  <c r="G38" i="2"/>
  <c r="H38" i="2"/>
  <c r="G39" i="2"/>
  <c r="H39" i="2"/>
  <c r="G40" i="2"/>
  <c r="H40" i="2"/>
  <c r="C41" i="2"/>
  <c r="D41" i="2"/>
  <c r="E41" i="2"/>
  <c r="E37" i="1" s="1"/>
  <c r="F41" i="2"/>
  <c r="F37" i="1" s="1"/>
  <c r="G42" i="2"/>
  <c r="H42" i="2"/>
  <c r="G43" i="2"/>
  <c r="H43" i="2"/>
  <c r="G44" i="2"/>
  <c r="H44" i="2"/>
  <c r="G45" i="2"/>
  <c r="H45" i="2"/>
  <c r="G46" i="2"/>
  <c r="H46" i="2"/>
  <c r="G47" i="2"/>
  <c r="H47" i="2"/>
  <c r="G48" i="2"/>
  <c r="H48" i="2"/>
  <c r="G50" i="2"/>
  <c r="H50" i="2"/>
  <c r="G51" i="2"/>
  <c r="H51" i="2"/>
  <c r="G52" i="2"/>
  <c r="H52" i="2"/>
  <c r="G54" i="2"/>
  <c r="H54" i="2"/>
  <c r="G55" i="2"/>
  <c r="H55" i="2"/>
  <c r="G56" i="2"/>
  <c r="H56" i="2"/>
  <c r="G57" i="2"/>
  <c r="H57" i="2"/>
  <c r="G58" i="2"/>
  <c r="H58" i="2"/>
  <c r="G59" i="2"/>
  <c r="H59" i="2"/>
  <c r="G61" i="2"/>
  <c r="H61" i="2"/>
  <c r="G62" i="2"/>
  <c r="H62" i="2"/>
  <c r="G63" i="2"/>
  <c r="H63" i="2"/>
  <c r="G64" i="2"/>
  <c r="H64" i="2"/>
  <c r="H79" i="2"/>
  <c r="H65" i="2"/>
  <c r="G66" i="2"/>
  <c r="H66" i="2"/>
  <c r="H67" i="2"/>
  <c r="H69" i="2"/>
  <c r="G70" i="2"/>
  <c r="H70" i="2"/>
  <c r="G72" i="2"/>
  <c r="H72" i="2"/>
  <c r="H73" i="2"/>
  <c r="H74" i="2"/>
  <c r="G75" i="2"/>
  <c r="H75" i="2"/>
  <c r="G77" i="2"/>
  <c r="H77" i="2"/>
  <c r="G78" i="2"/>
  <c r="H78" i="2"/>
  <c r="G81" i="2"/>
  <c r="H81" i="2"/>
  <c r="C84" i="2"/>
  <c r="D84" i="2"/>
  <c r="E84" i="2"/>
  <c r="H84" i="2"/>
  <c r="F84" i="2"/>
  <c r="G84" i="2" s="1"/>
  <c r="C85" i="2"/>
  <c r="D85" i="2"/>
  <c r="E85" i="2"/>
  <c r="F85" i="2"/>
  <c r="H85" i="2" s="1"/>
  <c r="C86" i="2"/>
  <c r="D86" i="2"/>
  <c r="E86" i="2"/>
  <c r="F86" i="2"/>
  <c r="H86" i="2" s="1"/>
  <c r="C87" i="2"/>
  <c r="D87" i="2"/>
  <c r="E87" i="2"/>
  <c r="F87" i="2"/>
  <c r="H87" i="2" s="1"/>
  <c r="C88" i="2"/>
  <c r="D88" i="2"/>
  <c r="E88" i="2"/>
  <c r="F88" i="2"/>
  <c r="H88" i="2" s="1"/>
  <c r="G91" i="2"/>
  <c r="H91" i="2"/>
  <c r="G92" i="2"/>
  <c r="H92" i="2"/>
  <c r="G93" i="2"/>
  <c r="H93" i="2"/>
  <c r="G94" i="2"/>
  <c r="H94" i="2"/>
  <c r="G95" i="2"/>
  <c r="H95" i="2"/>
  <c r="G96" i="2"/>
  <c r="H96" i="2"/>
  <c r="G97" i="2"/>
  <c r="H97" i="2"/>
  <c r="C98" i="2"/>
  <c r="D98" i="2"/>
  <c r="E98" i="2"/>
  <c r="F98" i="2"/>
  <c r="G98" i="2" s="1"/>
  <c r="H6" i="5"/>
  <c r="G6" i="5"/>
  <c r="G7" i="5"/>
  <c r="H7" i="5"/>
  <c r="G8" i="5"/>
  <c r="H8" i="5"/>
  <c r="G9" i="5"/>
  <c r="H9" i="5"/>
  <c r="G10" i="5"/>
  <c r="H10" i="5"/>
  <c r="G11" i="5"/>
  <c r="H11" i="5"/>
  <c r="G12" i="5"/>
  <c r="H12" i="5"/>
  <c r="G7" i="3"/>
  <c r="H7" i="3"/>
  <c r="C8" i="3"/>
  <c r="D8" i="3"/>
  <c r="E8" i="3"/>
  <c r="G8" i="3" s="1"/>
  <c r="F8" i="3"/>
  <c r="G9" i="3"/>
  <c r="H9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89" i="1"/>
  <c r="G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G29" i="3"/>
  <c r="H29" i="3"/>
  <c r="H31" i="3"/>
  <c r="H32" i="3"/>
  <c r="H33" i="3"/>
  <c r="G34" i="3"/>
  <c r="H34" i="3"/>
  <c r="D35" i="3"/>
  <c r="E35" i="3"/>
  <c r="E98" i="1" s="1"/>
  <c r="F35" i="3"/>
  <c r="F98" i="1" s="1"/>
  <c r="H98" i="1" s="1"/>
  <c r="G36" i="3"/>
  <c r="H36" i="3"/>
  <c r="G37" i="3"/>
  <c r="H37" i="3"/>
  <c r="G38" i="3"/>
  <c r="H38" i="3"/>
  <c r="H39" i="3"/>
  <c r="C40" i="3"/>
  <c r="D40" i="3"/>
  <c r="E40" i="3"/>
  <c r="F40" i="3"/>
  <c r="H40" i="3" s="1"/>
  <c r="H41" i="3"/>
  <c r="G42" i="3"/>
  <c r="H42" i="3"/>
  <c r="G8" i="4"/>
  <c r="H8" i="4"/>
  <c r="G9" i="4"/>
  <c r="H9" i="4"/>
  <c r="G10" i="4"/>
  <c r="H10" i="4"/>
  <c r="G11" i="4"/>
  <c r="H11" i="4"/>
  <c r="G12" i="4"/>
  <c r="H12" i="4"/>
  <c r="C13" i="4"/>
  <c r="D13" i="4"/>
  <c r="E13" i="4"/>
  <c r="F13" i="4"/>
  <c r="G14" i="4"/>
  <c r="H14" i="4"/>
  <c r="G15" i="4"/>
  <c r="H15" i="4"/>
  <c r="G16" i="4"/>
  <c r="H16" i="4"/>
  <c r="G17" i="4"/>
  <c r="H17" i="4"/>
  <c r="G19" i="4"/>
  <c r="H19" i="4"/>
  <c r="G20" i="4"/>
  <c r="H20" i="4"/>
  <c r="C21" i="4"/>
  <c r="D21" i="4"/>
  <c r="E21" i="4"/>
  <c r="F21" i="4"/>
  <c r="G22" i="4"/>
  <c r="H22" i="4"/>
  <c r="G23" i="4"/>
  <c r="H23" i="4"/>
  <c r="G24" i="4"/>
  <c r="H24" i="4"/>
  <c r="G26" i="4"/>
  <c r="H26" i="4"/>
  <c r="G27" i="4"/>
  <c r="H27" i="4"/>
  <c r="G28" i="4"/>
  <c r="H28" i="4"/>
  <c r="G29" i="4"/>
  <c r="H29" i="4"/>
  <c r="G30" i="4"/>
  <c r="H30" i="4"/>
  <c r="C31" i="4"/>
  <c r="C25" i="4" s="1"/>
  <c r="D31" i="4"/>
  <c r="D25" i="4" s="1"/>
  <c r="E31" i="4"/>
  <c r="E25" i="4"/>
  <c r="F31" i="4"/>
  <c r="G32" i="4"/>
  <c r="H32" i="4"/>
  <c r="G33" i="4"/>
  <c r="H33" i="4"/>
  <c r="G34" i="4"/>
  <c r="H34" i="4"/>
  <c r="G35" i="4"/>
  <c r="H35" i="4"/>
  <c r="G36" i="4"/>
  <c r="H36" i="4"/>
  <c r="G38" i="4"/>
  <c r="H38" i="4"/>
  <c r="C39" i="4"/>
  <c r="D39" i="4"/>
  <c r="E39" i="4"/>
  <c r="H39" i="4" s="1"/>
  <c r="F39" i="4"/>
  <c r="G40" i="4"/>
  <c r="H40" i="4"/>
  <c r="G41" i="4"/>
  <c r="H41" i="4"/>
  <c r="G42" i="4"/>
  <c r="H42" i="4"/>
  <c r="G43" i="4"/>
  <c r="H43" i="4"/>
  <c r="H44" i="4"/>
  <c r="G44" i="4"/>
  <c r="G45" i="4"/>
  <c r="H45" i="4"/>
  <c r="G46" i="4"/>
  <c r="H46" i="4"/>
  <c r="G47" i="4"/>
  <c r="H47" i="4"/>
  <c r="G48" i="4"/>
  <c r="H48" i="4"/>
  <c r="G49" i="4"/>
  <c r="H49" i="4"/>
  <c r="G51" i="4"/>
  <c r="H51" i="4"/>
  <c r="G53" i="4"/>
  <c r="H53" i="4"/>
  <c r="C54" i="4"/>
  <c r="C52" i="4"/>
  <c r="D54" i="4"/>
  <c r="D52" i="4"/>
  <c r="E54" i="4"/>
  <c r="F54" i="4"/>
  <c r="H54" i="4" s="1"/>
  <c r="G55" i="4"/>
  <c r="H55" i="4"/>
  <c r="G56" i="4"/>
  <c r="H56" i="4"/>
  <c r="G57" i="4"/>
  <c r="H57" i="4"/>
  <c r="G58" i="4"/>
  <c r="H58" i="4"/>
  <c r="G60" i="4"/>
  <c r="H60" i="4"/>
  <c r="C61" i="4"/>
  <c r="C59" i="4"/>
  <c r="D61" i="4"/>
  <c r="D59" i="4"/>
  <c r="E61" i="4"/>
  <c r="H61" i="4" s="1"/>
  <c r="F61" i="4"/>
  <c r="G62" i="4"/>
  <c r="H62" i="4"/>
  <c r="G63" i="4"/>
  <c r="H63" i="4"/>
  <c r="G64" i="4"/>
  <c r="H64" i="4"/>
  <c r="G65" i="4"/>
  <c r="H65" i="4"/>
  <c r="G66" i="4"/>
  <c r="H66" i="4"/>
  <c r="G69" i="4"/>
  <c r="H69" i="4"/>
  <c r="G70" i="4"/>
  <c r="H70" i="4"/>
  <c r="D18" i="6"/>
  <c r="G28" i="1"/>
  <c r="H28" i="1"/>
  <c r="D31" i="1"/>
  <c r="E31" i="1"/>
  <c r="D32" i="1"/>
  <c r="E32" i="1"/>
  <c r="F32" i="1"/>
  <c r="C33" i="1"/>
  <c r="D33" i="1"/>
  <c r="E33" i="1"/>
  <c r="F33" i="1"/>
  <c r="H33" i="1" s="1"/>
  <c r="G33" i="1"/>
  <c r="C34" i="1"/>
  <c r="D34" i="1"/>
  <c r="E34" i="1"/>
  <c r="F34" i="1"/>
  <c r="H34" i="1" s="1"/>
  <c r="C35" i="1"/>
  <c r="D35" i="1"/>
  <c r="E35" i="1"/>
  <c r="F35" i="1"/>
  <c r="G35" i="1" s="1"/>
  <c r="C36" i="1"/>
  <c r="D36" i="1"/>
  <c r="E36" i="1"/>
  <c r="G36" i="1" s="1"/>
  <c r="F36" i="1"/>
  <c r="C37" i="1"/>
  <c r="D37" i="1"/>
  <c r="C39" i="1"/>
  <c r="D39" i="1"/>
  <c r="E39" i="1"/>
  <c r="F39" i="1"/>
  <c r="C40" i="1"/>
  <c r="D40" i="1"/>
  <c r="E40" i="1"/>
  <c r="F40" i="1"/>
  <c r="G40" i="1" s="1"/>
  <c r="C42" i="1"/>
  <c r="D42" i="1"/>
  <c r="E42" i="1"/>
  <c r="F42" i="1"/>
  <c r="G42" i="1" s="1"/>
  <c r="C43" i="1"/>
  <c r="D43" i="1"/>
  <c r="E43" i="1"/>
  <c r="F43" i="1"/>
  <c r="G43" i="1" s="1"/>
  <c r="C47" i="1"/>
  <c r="D47" i="1"/>
  <c r="E47" i="1"/>
  <c r="F47" i="1"/>
  <c r="G47" i="1" s="1"/>
  <c r="C48" i="1"/>
  <c r="D48" i="1"/>
  <c r="E48" i="1"/>
  <c r="F48" i="1"/>
  <c r="H48" i="1" s="1"/>
  <c r="G48" i="1"/>
  <c r="C49" i="1"/>
  <c r="D49" i="1"/>
  <c r="E49" i="1"/>
  <c r="F49" i="1"/>
  <c r="G49" i="1"/>
  <c r="C50" i="1"/>
  <c r="D50" i="1"/>
  <c r="E50" i="1"/>
  <c r="F50" i="1"/>
  <c r="H50" i="1" s="1"/>
  <c r="H51" i="1"/>
  <c r="C52" i="1"/>
  <c r="D52" i="1"/>
  <c r="E52" i="1"/>
  <c r="F52" i="1"/>
  <c r="G52" i="1" s="1"/>
  <c r="C54" i="1"/>
  <c r="D54" i="1"/>
  <c r="E54" i="1"/>
  <c r="F54" i="1"/>
  <c r="G54" i="1"/>
  <c r="C57" i="1"/>
  <c r="D57" i="1"/>
  <c r="E57" i="1"/>
  <c r="G57" i="1" s="1"/>
  <c r="F57" i="1"/>
  <c r="C58" i="1"/>
  <c r="D58" i="1"/>
  <c r="E58" i="1"/>
  <c r="F58" i="1"/>
  <c r="H58" i="1" s="1"/>
  <c r="G58" i="1"/>
  <c r="C59" i="1"/>
  <c r="D59" i="1"/>
  <c r="E59" i="1"/>
  <c r="H59" i="1" s="1"/>
  <c r="F59" i="1"/>
  <c r="G59" i="1"/>
  <c r="C61" i="1"/>
  <c r="D61" i="1"/>
  <c r="E61" i="1"/>
  <c r="H61" i="1" s="1"/>
  <c r="F61" i="1"/>
  <c r="C62" i="1"/>
  <c r="D62" i="1"/>
  <c r="E62" i="1"/>
  <c r="F62" i="1"/>
  <c r="H62" i="1"/>
  <c r="G65" i="1"/>
  <c r="H65" i="1"/>
  <c r="G66" i="1"/>
  <c r="H66" i="1"/>
  <c r="E67" i="1"/>
  <c r="H67" i="1"/>
  <c r="E68" i="1"/>
  <c r="G68" i="1" s="1"/>
  <c r="E69" i="1"/>
  <c r="H69" i="1"/>
  <c r="G69" i="1"/>
  <c r="E70" i="1"/>
  <c r="E71" i="1"/>
  <c r="G71" i="1" s="1"/>
  <c r="H71" i="1"/>
  <c r="D17" i="6"/>
  <c r="E72" i="1"/>
  <c r="G72" i="1"/>
  <c r="E73" i="1"/>
  <c r="E74" i="1" s="1"/>
  <c r="G77" i="1"/>
  <c r="C79" i="1"/>
  <c r="C78" i="1" s="1"/>
  <c r="D79" i="1"/>
  <c r="D78" i="1"/>
  <c r="E79" i="1"/>
  <c r="E78" i="1"/>
  <c r="F79" i="1"/>
  <c r="G79" i="1" s="1"/>
  <c r="C80" i="1"/>
  <c r="D80" i="1"/>
  <c r="E80" i="1"/>
  <c r="F80" i="1"/>
  <c r="H80" i="1" s="1"/>
  <c r="G80" i="1"/>
  <c r="C81" i="1"/>
  <c r="D81" i="1"/>
  <c r="E81" i="1"/>
  <c r="F81" i="1"/>
  <c r="G81" i="1" s="1"/>
  <c r="C82" i="1"/>
  <c r="D82" i="1"/>
  <c r="E82" i="1"/>
  <c r="F82" i="1"/>
  <c r="G82" i="1" s="1"/>
  <c r="C83" i="1"/>
  <c r="D83" i="1"/>
  <c r="E83" i="1"/>
  <c r="F83" i="1"/>
  <c r="G83" i="1" s="1"/>
  <c r="C84" i="1"/>
  <c r="D84" i="1"/>
  <c r="E84" i="1"/>
  <c r="F84" i="1"/>
  <c r="H84" i="1"/>
  <c r="C85" i="1"/>
  <c r="D85" i="1"/>
  <c r="E85" i="1"/>
  <c r="F85" i="1"/>
  <c r="H85" i="1"/>
  <c r="C86" i="1"/>
  <c r="D86" i="1"/>
  <c r="E86" i="1"/>
  <c r="F86" i="1"/>
  <c r="H89" i="1"/>
  <c r="H90" i="1"/>
  <c r="C91" i="1"/>
  <c r="D91" i="1"/>
  <c r="E91" i="1"/>
  <c r="F91" i="1"/>
  <c r="H91" i="1" s="1"/>
  <c r="G91" i="1"/>
  <c r="C92" i="1"/>
  <c r="D92" i="1"/>
  <c r="E92" i="1"/>
  <c r="F92" i="1"/>
  <c r="G92" i="1" s="1"/>
  <c r="H92" i="1"/>
  <c r="C93" i="1"/>
  <c r="D93" i="1"/>
  <c r="E93" i="1"/>
  <c r="F93" i="1"/>
  <c r="H93" i="1" s="1"/>
  <c r="C94" i="1"/>
  <c r="D94" i="1"/>
  <c r="E94" i="1"/>
  <c r="F94" i="1"/>
  <c r="H94" i="1"/>
  <c r="C95" i="1"/>
  <c r="D95" i="1"/>
  <c r="E95" i="1"/>
  <c r="F95" i="1"/>
  <c r="H95" i="1" s="1"/>
  <c r="C96" i="1"/>
  <c r="D96" i="1"/>
  <c r="E96" i="1"/>
  <c r="H96" i="1" s="1"/>
  <c r="F96" i="1"/>
  <c r="G97" i="1"/>
  <c r="H97" i="1"/>
  <c r="D98" i="1"/>
  <c r="C99" i="1"/>
  <c r="D99" i="1"/>
  <c r="E99" i="1"/>
  <c r="F99" i="1"/>
  <c r="H99" i="1" s="1"/>
  <c r="C100" i="1"/>
  <c r="D100" i="1"/>
  <c r="E100" i="1"/>
  <c r="F100" i="1"/>
  <c r="H100" i="1" s="1"/>
  <c r="H104" i="1"/>
  <c r="C108" i="1"/>
  <c r="D108" i="1"/>
  <c r="E108" i="1"/>
  <c r="F108" i="1"/>
  <c r="C112" i="1"/>
  <c r="D112" i="1"/>
  <c r="F112" i="1"/>
  <c r="G112" i="1" s="1"/>
  <c r="H112" i="1"/>
  <c r="G113" i="1"/>
  <c r="C114" i="1"/>
  <c r="D114" i="1"/>
  <c r="E114" i="1"/>
  <c r="F114" i="1"/>
  <c r="H114" i="1"/>
  <c r="C115" i="1"/>
  <c r="D115" i="1"/>
  <c r="E115" i="1"/>
  <c r="F115" i="1"/>
  <c r="C116" i="1"/>
  <c r="E116" i="1"/>
  <c r="H116" i="1"/>
  <c r="C117" i="1"/>
  <c r="H117" i="1"/>
  <c r="C118" i="1"/>
  <c r="D118" i="1"/>
  <c r="E120" i="1"/>
  <c r="G120" i="1"/>
  <c r="E121" i="1"/>
  <c r="F121" i="1"/>
  <c r="H121" i="1" s="1"/>
  <c r="E122" i="1"/>
  <c r="F122" i="1"/>
  <c r="H122" i="1" s="1"/>
  <c r="C128" i="1"/>
  <c r="D128" i="1"/>
  <c r="E128" i="1"/>
  <c r="G130" i="1"/>
  <c r="H130" i="1"/>
  <c r="G131" i="1"/>
  <c r="H131" i="1"/>
  <c r="G132" i="1"/>
  <c r="H132" i="1"/>
  <c r="G133" i="1"/>
  <c r="H133" i="1"/>
  <c r="G134" i="1"/>
  <c r="H134" i="1"/>
  <c r="G135" i="1"/>
  <c r="H135" i="1"/>
  <c r="G136" i="1"/>
  <c r="H136" i="1"/>
  <c r="G137" i="1"/>
  <c r="H137" i="1"/>
  <c r="G138" i="1"/>
  <c r="H138" i="1"/>
  <c r="C127" i="1"/>
  <c r="H139" i="1"/>
  <c r="E139" i="1"/>
  <c r="E127" i="1"/>
  <c r="G140" i="1"/>
  <c r="H140" i="1"/>
  <c r="G141" i="1"/>
  <c r="H141" i="1"/>
  <c r="G142" i="1"/>
  <c r="H142" i="1"/>
  <c r="C144" i="1"/>
  <c r="D144" i="1"/>
  <c r="E145" i="1"/>
  <c r="H145" i="1" s="1"/>
  <c r="G145" i="1"/>
  <c r="F145" i="1"/>
  <c r="E146" i="1"/>
  <c r="F146" i="1"/>
  <c r="G146" i="1" s="1"/>
  <c r="E147" i="1"/>
  <c r="F147" i="1"/>
  <c r="H147" i="1" s="1"/>
  <c r="C148" i="1"/>
  <c r="D148" i="1"/>
  <c r="E149" i="1"/>
  <c r="F149" i="1"/>
  <c r="G149" i="1"/>
  <c r="E150" i="1"/>
  <c r="F150" i="1"/>
  <c r="G150" i="1" s="1"/>
  <c r="E151" i="1"/>
  <c r="F151" i="1"/>
  <c r="C154" i="1"/>
  <c r="E154" i="1"/>
  <c r="F154" i="1"/>
  <c r="H154" i="1" s="1"/>
  <c r="C155" i="1"/>
  <c r="G155" i="1"/>
  <c r="H155" i="1"/>
  <c r="G156" i="1"/>
  <c r="G161" i="1"/>
  <c r="N19" i="7"/>
  <c r="L19" i="7"/>
  <c r="F59" i="4"/>
  <c r="F25" i="4"/>
  <c r="G105" i="1"/>
  <c r="H20" i="3"/>
  <c r="H146" i="1"/>
  <c r="H113" i="1"/>
  <c r="H103" i="1"/>
  <c r="G103" i="1"/>
  <c r="H83" i="1"/>
  <c r="C98" i="1"/>
  <c r="H77" i="1"/>
  <c r="H47" i="1"/>
  <c r="H40" i="1"/>
  <c r="G53" i="2"/>
  <c r="H30" i="3"/>
  <c r="G30" i="3"/>
  <c r="H32" i="1"/>
  <c r="G32" i="1"/>
  <c r="H49" i="2"/>
  <c r="G49" i="2"/>
  <c r="AE34" i="8"/>
  <c r="AE33" i="8"/>
  <c r="AA23" i="8"/>
  <c r="AD10" i="8"/>
  <c r="N26" i="7"/>
  <c r="N24" i="7"/>
  <c r="H159" i="1"/>
  <c r="H161" i="1"/>
  <c r="L26" i="7"/>
  <c r="L25" i="7"/>
  <c r="N11" i="7"/>
  <c r="L23" i="7"/>
  <c r="L11" i="7"/>
  <c r="G159" i="1"/>
  <c r="G111" i="1"/>
  <c r="H111" i="1"/>
  <c r="G160" i="1"/>
  <c r="H160" i="1"/>
  <c r="L15" i="7"/>
  <c r="G109" i="1"/>
  <c r="H105" i="1"/>
  <c r="D89" i="2"/>
  <c r="D45" i="1" s="1"/>
  <c r="D7" i="6"/>
  <c r="H38" i="1"/>
  <c r="G38" i="1"/>
  <c r="G65" i="2"/>
  <c r="G51" i="1"/>
  <c r="G41" i="1"/>
  <c r="H41" i="1"/>
  <c r="H53" i="2"/>
  <c r="H44" i="1"/>
  <c r="G8" i="2"/>
  <c r="H29" i="1"/>
  <c r="H8" i="2"/>
  <c r="C124" i="1"/>
  <c r="H18" i="3"/>
  <c r="G18" i="3"/>
  <c r="H63" i="1"/>
  <c r="G63" i="1"/>
  <c r="H30" i="1"/>
  <c r="G30" i="1"/>
  <c r="D126" i="1"/>
  <c r="E11" i="6"/>
  <c r="D124" i="1"/>
  <c r="E9" i="6"/>
  <c r="E10" i="6"/>
  <c r="D125" i="1"/>
  <c r="C126" i="1"/>
  <c r="D10" i="6"/>
  <c r="H55" i="1"/>
  <c r="G55" i="1"/>
  <c r="G60" i="1"/>
  <c r="E124" i="1"/>
  <c r="E126" i="1"/>
  <c r="E125" i="1"/>
  <c r="H60" i="1"/>
  <c r="G17" i="2"/>
  <c r="G60" i="2"/>
  <c r="H17" i="2"/>
  <c r="G76" i="2"/>
  <c r="H60" i="2"/>
  <c r="G90" i="1"/>
  <c r="H101" i="1"/>
  <c r="H71" i="2"/>
  <c r="G71" i="2"/>
  <c r="H153" i="1"/>
  <c r="G153" i="1"/>
  <c r="H156" i="1"/>
  <c r="N23" i="7"/>
  <c r="H158" i="1"/>
  <c r="G158" i="1"/>
  <c r="H109" i="1"/>
  <c r="D11" i="6"/>
  <c r="D9" i="6"/>
  <c r="C125" i="1"/>
  <c r="H64" i="1"/>
  <c r="G44" i="1"/>
  <c r="G43" i="3"/>
  <c r="H43" i="3"/>
  <c r="G56" i="1"/>
  <c r="H56" i="1"/>
  <c r="G25" i="4"/>
  <c r="H42" i="1"/>
  <c r="G50" i="1"/>
  <c r="H81" i="1"/>
  <c r="G85" i="1"/>
  <c r="H54" i="1"/>
  <c r="G61" i="4"/>
  <c r="G117" i="1"/>
  <c r="G114" i="1"/>
  <c r="G121" i="1" l="1"/>
  <c r="G79" i="2"/>
  <c r="G83" i="2"/>
  <c r="E148" i="1"/>
  <c r="G62" i="1"/>
  <c r="N75" i="7"/>
  <c r="H149" i="1"/>
  <c r="H68" i="1"/>
  <c r="H57" i="1"/>
  <c r="G86" i="2"/>
  <c r="W36" i="8"/>
  <c r="AE35" i="8"/>
  <c r="G61" i="1"/>
  <c r="H39" i="1"/>
  <c r="E59" i="4"/>
  <c r="G59" i="4" s="1"/>
  <c r="AF33" i="8"/>
  <c r="H52" i="1"/>
  <c r="G84" i="1"/>
  <c r="G115" i="1"/>
  <c r="H108" i="1"/>
  <c r="H86" i="1"/>
  <c r="H79" i="1"/>
  <c r="H31" i="4"/>
  <c r="AC36" i="8"/>
  <c r="S36" i="8"/>
  <c r="H41" i="2"/>
  <c r="F78" i="1"/>
  <c r="H78" i="1" s="1"/>
  <c r="H82" i="1"/>
  <c r="D74" i="1"/>
  <c r="H150" i="1"/>
  <c r="H72" i="1"/>
  <c r="H98" i="2"/>
  <c r="G154" i="1"/>
  <c r="D127" i="1"/>
  <c r="H70" i="1"/>
  <c r="H49" i="1"/>
  <c r="H36" i="1"/>
  <c r="G21" i="4"/>
  <c r="G98" i="1"/>
  <c r="C89" i="2"/>
  <c r="C45" i="1" s="1"/>
  <c r="C46" i="1" s="1"/>
  <c r="G147" i="1"/>
  <c r="F144" i="1"/>
  <c r="H144" i="1" s="1"/>
  <c r="X36" i="8"/>
  <c r="P36" i="8"/>
  <c r="E144" i="1"/>
  <c r="N53" i="8"/>
  <c r="G34" i="1"/>
  <c r="F148" i="1"/>
  <c r="G99" i="1"/>
  <c r="G73" i="1"/>
  <c r="Q37" i="8"/>
  <c r="O36" i="8"/>
  <c r="G13" i="4"/>
  <c r="H25" i="4"/>
  <c r="C67" i="4"/>
  <c r="C107" i="1" s="1"/>
  <c r="F52" i="4"/>
  <c r="F67" i="4" s="1"/>
  <c r="G108" i="1"/>
  <c r="G39" i="4"/>
  <c r="G31" i="4"/>
  <c r="AE32" i="8"/>
  <c r="AD36" i="8"/>
  <c r="N37" i="8" s="1"/>
  <c r="H83" i="2"/>
  <c r="E89" i="2"/>
  <c r="E45" i="1" s="1"/>
  <c r="E46" i="1" s="1"/>
  <c r="D67" i="4"/>
  <c r="D107" i="1" s="1"/>
  <c r="G68" i="2"/>
  <c r="H68" i="2"/>
  <c r="G31" i="1"/>
  <c r="H31" i="1"/>
  <c r="H37" i="1"/>
  <c r="G37" i="1"/>
  <c r="E8" i="6"/>
  <c r="D46" i="1"/>
  <c r="E13" i="6"/>
  <c r="H148" i="1"/>
  <c r="G148" i="1"/>
  <c r="E18" i="6"/>
  <c r="E17" i="6"/>
  <c r="U37" i="8"/>
  <c r="Y37" i="8"/>
  <c r="M37" i="8"/>
  <c r="AC37" i="8" s="1"/>
  <c r="C74" i="1"/>
  <c r="F89" i="2"/>
  <c r="H120" i="1"/>
  <c r="G151" i="1"/>
  <c r="G119" i="1"/>
  <c r="G18" i="2"/>
  <c r="G67" i="1"/>
  <c r="H115" i="1"/>
  <c r="G122" i="1"/>
  <c r="G39" i="1"/>
  <c r="H35" i="3"/>
  <c r="H8" i="3"/>
  <c r="G88" i="2"/>
  <c r="H76" i="2"/>
  <c r="F74" i="1"/>
  <c r="G70" i="1"/>
  <c r="H13" i="4"/>
  <c r="H18" i="2"/>
  <c r="G35" i="3"/>
  <c r="G139" i="1"/>
  <c r="G86" i="1"/>
  <c r="H21" i="4"/>
  <c r="G100" i="1"/>
  <c r="H73" i="1"/>
  <c r="H43" i="1"/>
  <c r="G54" i="4"/>
  <c r="G41" i="2"/>
  <c r="H151" i="1"/>
  <c r="H35" i="1"/>
  <c r="G85" i="2"/>
  <c r="AF36" i="8" l="1"/>
  <c r="R37" i="8"/>
  <c r="H59" i="4"/>
  <c r="H37" i="4"/>
  <c r="H80" i="2"/>
  <c r="G80" i="2"/>
  <c r="D8" i="6"/>
  <c r="G144" i="1"/>
  <c r="AE36" i="8"/>
  <c r="G78" i="1"/>
  <c r="D13" i="6"/>
  <c r="H87" i="1"/>
  <c r="E67" i="4"/>
  <c r="E107" i="1" s="1"/>
  <c r="G52" i="4"/>
  <c r="H52" i="4"/>
  <c r="H7" i="4"/>
  <c r="G7" i="4"/>
  <c r="V37" i="8"/>
  <c r="Z37" i="8"/>
  <c r="AD37" i="8" s="1"/>
  <c r="H74" i="1"/>
  <c r="G74" i="1"/>
  <c r="G18" i="4"/>
  <c r="H18" i="4"/>
  <c r="G157" i="1"/>
  <c r="H157" i="1"/>
  <c r="F45" i="1"/>
  <c r="H89" i="2"/>
  <c r="G89" i="2"/>
  <c r="E106" i="1"/>
  <c r="H50" i="4"/>
  <c r="G50" i="4"/>
  <c r="F107" i="1"/>
  <c r="G118" i="1"/>
  <c r="H118" i="1"/>
  <c r="H53" i="1"/>
  <c r="G53" i="1"/>
  <c r="G37" i="4" l="1"/>
  <c r="G87" i="1"/>
  <c r="G67" i="4"/>
  <c r="H67" i="4"/>
  <c r="G107" i="1"/>
  <c r="H107" i="1"/>
  <c r="H106" i="1"/>
  <c r="G106" i="1"/>
  <c r="H45" i="1"/>
  <c r="F46" i="1"/>
  <c r="G45" i="1"/>
  <c r="G68" i="4" l="1"/>
  <c r="H68" i="4"/>
  <c r="G71" i="4"/>
  <c r="H71" i="4"/>
  <c r="H46" i="1"/>
  <c r="G46" i="1"/>
</calcChain>
</file>

<file path=xl/sharedStrings.xml><?xml version="1.0" encoding="utf-8"?>
<sst xmlns="http://schemas.openxmlformats.org/spreadsheetml/2006/main" count="1020" uniqueCount="471">
  <si>
    <t xml:space="preserve">Додаток 2
до Порядку складання, затвердження та контролю виконання фінансового плану комунальних підприємств Ужгородської міської ради
</t>
  </si>
  <si>
    <t>Рік</t>
  </si>
  <si>
    <t>Коди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</si>
  <si>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</si>
  <si>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</si>
  <si>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</si>
  <si>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</si>
  <si>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</si>
  <si>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</si>
  <si>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r>
      <t xml:space="preserve">Орган державного управління  </t>
    </r>
    <r>
      <rPr>
        <b/>
        <i/>
        <sz val="14"/>
        <rFont val="Times New Roman"/>
        <family val="1"/>
        <charset val="204"/>
      </rPr>
      <t xml:space="preserve"> </t>
    </r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</si>
  <si>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</si>
  <si>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</si>
  <si>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</si>
  <si>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</si>
  <si>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</si>
  <si>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Одиниця виміру, тис. грн</t>
  </si>
  <si>
    <t>Стандарти звітності П(с)БОУ</t>
  </si>
  <si>
    <t>Форма власності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</si>
  <si>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</si>
  <si>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</si>
  <si>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</si>
  <si>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</si>
  <si>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</si>
  <si>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ЗВІТ</t>
  </si>
  <si>
    <t xml:space="preserve">ПРО ВИКОНАННЯ ФІНАНСОВОГО ПЛАНУ ПІДПРИЄМСТВА </t>
  </si>
  <si>
    <t>(рік)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</si>
  <si>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</si>
  <si>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</si>
  <si>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</si>
  <si>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</si>
  <si>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</si>
  <si>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</si>
  <si>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</si>
  <si>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</si>
  <si>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</si>
  <si>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</si>
  <si>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</si>
  <si>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</si>
  <si>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</si>
  <si>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</si>
  <si>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</si>
  <si>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</si>
  <si>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</si>
  <si>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</si>
  <si>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</si>
  <si>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</si>
  <si>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</si>
  <si>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збут</t>
  </si>
  <si>
    <t>Інші операційні доходи, у тому числі:</t>
  </si>
  <si>
    <t>курсові різниці</t>
  </si>
  <si>
    <t>нетипові операційні доходи</t>
  </si>
  <si>
    <t>Інші операційні витрати, у тому числі:</t>
  </si>
  <si>
    <t>нетипові операційні витрати</t>
  </si>
  <si>
    <t>Фінансовий результат від операційної діяльності</t>
  </si>
  <si>
    <t>EBITDA</t>
  </si>
  <si>
    <t>Рентабельність EBITDA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</si>
  <si>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</si>
  <si>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</si>
  <si>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</si>
  <si>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</si>
  <si>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доходи, усього, у тому числі:</t>
  </si>
  <si>
    <t>Інші витрати, усього, у тому числі: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</si>
  <si>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</si>
  <si>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</si>
  <si>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</si>
  <si>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</si>
  <si>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</si>
  <si>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</si>
  <si>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</si>
  <si>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</si>
  <si>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</si>
  <si>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</si>
  <si>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</si>
  <si>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</si>
  <si>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</si>
  <si>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</si>
  <si>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</si>
  <si>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</si>
  <si>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</si>
  <si>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</si>
  <si>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</si>
  <si>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Усього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</si>
  <si>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</si>
  <si>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</si>
  <si>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</si>
  <si>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</si>
  <si>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</si>
  <si>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</si>
  <si>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</si>
  <si>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</si>
  <si>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</si>
  <si>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</si>
  <si>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Резервний фонд</t>
  </si>
  <si>
    <t>Інші фонди</t>
  </si>
  <si>
    <t>Інші цілі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</si>
  <si>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</si>
  <si>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</si>
  <si>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</si>
  <si>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податок на прибуток підприємств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</si>
  <si>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</si>
  <si>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</si>
  <si>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</si>
  <si>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відрахування частини чистого прибутку державними унітарними підприємствами та їх об'єднаннями</t>
  </si>
  <si>
    <t>рентна плата за транспортування</t>
  </si>
  <si>
    <t>рентна плата за користування надрами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</si>
  <si>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</si>
  <si>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</si>
  <si>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</si>
  <si>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</si>
  <si>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</si>
  <si>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>IІІ. Рух грошових коштів</t>
  </si>
  <si>
    <t>Залишок коштів на початок періоду</t>
  </si>
  <si>
    <t>Цільове фінансування</t>
  </si>
  <si>
    <t>Чистий рух коштів від операційної діяльності</t>
  </si>
  <si>
    <t>Чистий рух коштів від інвестиційної діяльності </t>
  </si>
  <si>
    <t>Чистий рух коштів від фінансової діяльності</t>
  </si>
  <si>
    <t xml:space="preserve">Вплив зміни валютних курсів на залишок коштів </t>
  </si>
  <si>
    <t>Залишок коштів на кінець періоду</t>
  </si>
  <si>
    <t>ІV. Капітальні інвестиції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</si>
  <si>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</si>
  <si>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</si>
  <si>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</si>
  <si>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</si>
  <si>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</si>
  <si>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</si>
  <si>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</si>
  <si>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</si>
  <si>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Джерела капітальних інвестицій, усього, у тому числі:</t>
  </si>
  <si>
    <t>залучені кредитні кошти</t>
  </si>
  <si>
    <t>4000/1</t>
  </si>
  <si>
    <t>бюджетне фінансування</t>
  </si>
  <si>
    <t>4000/2</t>
  </si>
  <si>
    <t>власні кошти</t>
  </si>
  <si>
    <t>4000/3</t>
  </si>
  <si>
    <t>інші джерела</t>
  </si>
  <si>
    <t>4000/4</t>
  </si>
  <si>
    <t>V. Коефіцієнтний аналіз</t>
  </si>
  <si>
    <t>Рентабельність діяльності</t>
  </si>
  <si>
    <t>x</t>
  </si>
  <si>
    <t>Рентабельність активів</t>
  </si>
  <si>
    <t>Рентабельність власного капіталу</t>
  </si>
  <si>
    <t>Коефіцієнт фінансової стійкості</t>
  </si>
  <si>
    <t>Коефіцієнт зносу основних засобів</t>
  </si>
  <si>
    <t>VI.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</si>
  <si>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</si>
  <si>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</si>
  <si>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</si>
  <si>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</si>
  <si>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</si>
  <si>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</si>
  <si>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Усього активи</t>
  </si>
  <si>
    <t>Довгострокові зобов'язання і забезпечення</t>
  </si>
  <si>
    <t>Поточні зобов'язання і забезпечення</t>
  </si>
  <si>
    <t>Усього зобов'язання і забезпечення</t>
  </si>
  <si>
    <t>У тому числі державні гранти і субсидії</t>
  </si>
  <si>
    <t>У тому числі фінансові запозичення</t>
  </si>
  <si>
    <t>Власний капітал</t>
  </si>
  <si>
    <t>VІI. Кредитна політика</t>
  </si>
  <si>
    <t>Отримано залучених коштів, усього, у тому числі:</t>
  </si>
  <si>
    <t>7000</t>
  </si>
  <si>
    <t>довгострокові зобов'язання</t>
  </si>
  <si>
    <t>7001</t>
  </si>
  <si>
    <t>короткострокові зобов'язання</t>
  </si>
  <si>
    <t>7002</t>
  </si>
  <si>
    <t>інші фінансові зобов'язання</t>
  </si>
  <si>
    <t>7003</t>
  </si>
  <si>
    <t>Повернено залучених коштів, усього, у тому числі:</t>
  </si>
  <si>
    <t>7010</t>
  </si>
  <si>
    <t>7011</t>
  </si>
  <si>
    <t>7012</t>
  </si>
  <si>
    <t>7013</t>
  </si>
  <si>
    <t>VIII.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</si>
  <si>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family val="1"/>
        <charset val="204"/>
      </rPr>
      <t>, у тому числі:</t>
    </r>
  </si>
  <si>
    <t>8000</t>
  </si>
  <si>
    <t>директор</t>
  </si>
  <si>
    <t>8001</t>
  </si>
  <si>
    <t>адміністративно-управлінський персонал</t>
  </si>
  <si>
    <t>8002</t>
  </si>
  <si>
    <t>працівники</t>
  </si>
  <si>
    <t>8003</t>
  </si>
  <si>
    <t>8010</t>
  </si>
  <si>
    <t>Середньомісячні витрати на оплату праці одного працівника (гривень), усього, у тому числі:</t>
  </si>
  <si>
    <t>8020</t>
  </si>
  <si>
    <t>8021</t>
  </si>
  <si>
    <t>8022</t>
  </si>
  <si>
    <t>8023</t>
  </si>
  <si>
    <r>
      <t>Керівник</t>
    </r>
    <r>
      <rPr>
        <sz val="14"/>
        <rFont val="Times New Roman"/>
        <family val="1"/>
        <charset val="204"/>
      </rPr>
      <t xml:space="preserve">   _____________________________________</t>
    </r>
  </si>
  <si>
    <t>_____________________________</t>
  </si>
  <si>
    <t>_________________________________</t>
  </si>
  <si>
    <t xml:space="preserve">                                                 (посада)</t>
  </si>
  <si>
    <t>(підпис)</t>
  </si>
  <si>
    <t xml:space="preserve">         (ініціали, прізвище)    </t>
  </si>
  <si>
    <t>Факт наростаючим підсумком
з початку року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</si>
  <si>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</si>
  <si>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</si>
  <si>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</si>
  <si>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>(    )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</si>
  <si>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</si>
  <si>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</si>
  <si>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</si>
  <si>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</si>
  <si>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Валовий прибуток (збиток)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</si>
  <si>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</si>
  <si>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</si>
  <si>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</si>
  <si>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</si>
  <si>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</si>
  <si>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</si>
  <si>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</si>
  <si>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</si>
  <si>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</si>
  <si>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</si>
  <si>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</si>
  <si>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</si>
  <si>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</si>
  <si>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</si>
  <si>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</si>
  <si>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</si>
  <si>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</si>
  <si>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</si>
  <si>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</si>
  <si>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</si>
  <si>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</si>
  <si>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</si>
  <si>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</si>
  <si>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</si>
  <si>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</si>
  <si>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</si>
  <si>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</si>
  <si>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</si>
  <si>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</si>
  <si>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</si>
  <si>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</si>
  <si>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</si>
  <si>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</si>
  <si>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</si>
  <si>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</si>
  <si>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</si>
  <si>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</si>
  <si>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Чистий фінансовий результат, у тому числі:</t>
  </si>
  <si>
    <t xml:space="preserve">прибуток </t>
  </si>
  <si>
    <t>збиток</t>
  </si>
  <si>
    <t>Розрахунок показника EBITDA</t>
  </si>
  <si>
    <t>Фінансовий результат від операційної діяльності, рядок 1100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</si>
  <si>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</si>
  <si>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</si>
  <si>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</si>
  <si>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</si>
  <si>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</si>
  <si>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t xml:space="preserve">Керівник </t>
    </r>
    <r>
      <rPr>
        <sz val="14"/>
        <rFont val="Times New Roman"/>
        <family val="1"/>
        <charset val="204"/>
      </rPr>
      <t>_____________________________________</t>
    </r>
  </si>
  <si>
    <t>________________________________________________</t>
  </si>
  <si>
    <t xml:space="preserve">                                         (посада)</t>
  </si>
  <si>
    <t xml:space="preserve">                   (підпис)</t>
  </si>
  <si>
    <t>у тому числі за основними видами діяльності за КВЕД</t>
  </si>
  <si>
    <t>Інші фонди (розшифрувати)</t>
  </si>
  <si>
    <t>Інші цілі (розшифрувати)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</si>
  <si>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</si>
  <si>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</si>
  <si>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</si>
  <si>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</si>
  <si>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</si>
  <si>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</si>
  <si>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</si>
  <si>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</si>
  <si>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</si>
  <si>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</si>
  <si>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</si>
  <si>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</si>
  <si>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__________________________</t>
  </si>
  <si>
    <t>_______________________________</t>
  </si>
  <si>
    <t xml:space="preserve">                                           (посада)</t>
  </si>
  <si>
    <t xml:space="preserve">                  (підпис)</t>
  </si>
  <si>
    <t xml:space="preserve">             (ініціали, прізвище)    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</si>
  <si>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</si>
  <si>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</si>
  <si>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</si>
  <si>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</si>
  <si>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 xml:space="preserve">Надходження грошових коштів від операційної діяльності 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</si>
  <si>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</si>
  <si>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</si>
  <si>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</si>
  <si>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</si>
  <si>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</si>
  <si>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</si>
  <si>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</si>
  <si>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</si>
  <si>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>Видатки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</si>
  <si>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</si>
  <si>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</si>
  <si>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</si>
  <si>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</si>
  <si>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</si>
  <si>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</si>
  <si>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>інші обов’язкові платежі, у тому числі:</t>
  </si>
  <si>
    <t>відрахування частини чистого прибутку державними підприємствами</t>
  </si>
  <si>
    <t>3146/1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</si>
  <si>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</si>
  <si>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3146/2</t>
  </si>
  <si>
    <t>інші платежі (розшифрувати)</t>
  </si>
  <si>
    <t>Повернення коштів до бюджету</t>
  </si>
  <si>
    <t>II. Рух коштів у результаті інвестиційної діяльності</t>
  </si>
  <si>
    <t xml:space="preserve">Надходження грошових коштів від інвестиційної діяльності </t>
  </si>
  <si>
    <t>Виручка від реалізації фінансових інвестицій</t>
  </si>
  <si>
    <t xml:space="preserve">Виручка від реалізації необоротних активів </t>
  </si>
  <si>
    <t xml:space="preserve">Надходження від продажу акцій та облігацій </t>
  </si>
  <si>
    <r>
      <t>Інші надходження (розшифрувати)</t>
    </r>
    <r>
      <rPr>
        <i/>
        <sz val="14"/>
        <rFont val="Times New Roman"/>
        <family val="1"/>
        <charset val="204"/>
      </rPr>
      <t xml:space="preserve"> </t>
    </r>
  </si>
  <si>
    <t xml:space="preserve">Видатки грошових коштів від інвестиційної діяльності </t>
  </si>
  <si>
    <r>
      <t>Придбання (створення) основних засобів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</si>
  <si>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Капітальне будівництво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</si>
  <si>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Придбання (створення) нематеріальних активів (розшифрувати)</t>
    </r>
    <r>
      <rPr>
        <i/>
        <sz val="14"/>
        <rFont val="Times New Roman"/>
        <family val="1"/>
        <charset val="204"/>
      </rPr>
      <t xml:space="preserve"> </t>
    </r>
  </si>
  <si>
    <t xml:space="preserve">Придбання акцій та облігацій  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</si>
  <si>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</si>
  <si>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</si>
  <si>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</si>
  <si>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</si>
  <si>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 xml:space="preserve">Видатки грошових коштів від фінансової діяльності </t>
  </si>
  <si>
    <t>Витрачання на викуп власних акцій</t>
  </si>
  <si>
    <t>Повернення коштів за довгостроковими зобов'язаннями, у тому числі:</t>
  </si>
  <si>
    <t xml:space="preserve">Сплата дивідендів </t>
  </si>
  <si>
    <t>Чистий рух коштів від фінансової діяльності </t>
  </si>
  <si>
    <t>Чистий грошовий потік</t>
  </si>
  <si>
    <t>________________________________________</t>
  </si>
  <si>
    <t xml:space="preserve">                                                   (посада)</t>
  </si>
  <si>
    <t xml:space="preserve">(ініціали, прізвище)    </t>
  </si>
  <si>
    <t>Капітальні інвестиції, усього,
у тому числі:</t>
  </si>
  <si>
    <r>
      <t xml:space="preserve">Керівник </t>
    </r>
    <r>
      <rPr>
        <sz val="14"/>
        <rFont val="Times New Roman"/>
        <family val="1"/>
        <charset val="204"/>
      </rPr>
      <t>____________________________________________________</t>
    </r>
  </si>
  <si>
    <t>_____________________________________________________</t>
  </si>
  <si>
    <t>(посада)</t>
  </si>
  <si>
    <t>Оптимальне значення</t>
  </si>
  <si>
    <t>Примітки</t>
  </si>
  <si>
    <t>Коефіцієнти рентабельності та прибутковості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</si>
  <si>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</si>
  <si>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Збільшення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</si>
  <si>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</si>
  <si>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</si>
  <si>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Характеризує ефективність використання активів підприємства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</si>
  <si>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</si>
  <si>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</si>
  <si>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Характеризує ефективність господарської діяльності підприємства</t>
  </si>
  <si>
    <t>Коефіцієнти фінансової стійкості та ліквідності</t>
  </si>
  <si>
    <t>Коефіцієнт відношення боргу до EBITDA
(довгострокові зобов'язання, рядок 6030 + поточні зобов'язання, рядок 6040) / EBITDA, рядок 1310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</si>
  <si>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</si>
  <si>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&gt; 1</t>
  </si>
  <si>
    <t>Характеризує співвідношення власних та позикових коштів і залежність підприємства від зовнішніх фінансових джерел</t>
  </si>
  <si>
    <t>Коефіцієнт поточної ліквідності (покриття)
(оборотні активи, рядок 6010 / поточні зобов'язання, рядок 6040)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</si>
  <si>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</si>
  <si>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Аналіз капітальних інвестицій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</si>
  <si>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</si>
  <si>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</si>
  <si>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</si>
  <si>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Зменшення</t>
  </si>
  <si>
    <t>Характеризує інвестиційну політику підприємства</t>
  </si>
  <si>
    <t>Ковенанти/обмежувальні коефіцієнти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</si>
  <si>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</si>
  <si>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______________________________________</t>
  </si>
  <si>
    <t>Інформація</t>
  </si>
  <si>
    <t>__________________________________________________________________________________________________________________</t>
  </si>
  <si>
    <t>(найменування підприємства)</t>
  </si>
  <si>
    <t xml:space="preserve">      1. Дані про підприємство, персонал та витрати на оплату праці</t>
  </si>
  <si>
    <t xml:space="preserve">      Загальна інформація про підприємство (резюме)</t>
  </si>
  <si>
    <t>Факт
відповідного періоду минулого року</t>
  </si>
  <si>
    <t>План
звітного періоду</t>
  </si>
  <si>
    <t>Факт
звітного періоду</t>
  </si>
  <si>
    <r>
      <t xml:space="preserve">Відхилення,  +/–
</t>
    </r>
    <r>
      <rPr>
        <sz val="12"/>
        <rFont val="Times New Roman"/>
        <family val="1"/>
        <charset val="204"/>
      </rPr>
      <t>(Факт звітного періоду /
План звітного періоду)</t>
    </r>
  </si>
  <si>
    <r>
      <t xml:space="preserve">Виконання, %
</t>
    </r>
    <r>
      <rPr>
        <sz val="12"/>
        <rFont val="Times New Roman"/>
        <family val="1"/>
        <charset val="204"/>
      </rPr>
      <t>(Факт звітного періоду /
План звітного періоду)</t>
    </r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</si>
  <si>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family val="1"/>
        <charset val="204"/>
      </rPr>
      <t>,
у тому числі:</t>
    </r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</si>
  <si>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</si>
  <si>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</si>
  <si>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</si>
  <si>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</si>
  <si>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 xml:space="preserve">      2.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</si>
  <si>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</si>
  <si>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</si>
  <si>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</si>
  <si>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 xml:space="preserve">      3. Інформація про бізнес підприємства (код рядка 1000 фінансового плану)</t>
  </si>
  <si>
    <t>Найменування видів діяльності за КВЕД</t>
  </si>
  <si>
    <t>План</t>
  </si>
  <si>
    <t>Факт</t>
  </si>
  <si>
    <t>Відхилення,  +/–</t>
  </si>
  <si>
    <t>Виконання, 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</si>
  <si>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</si>
  <si>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</si>
  <si>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</si>
  <si>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</si>
  <si>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</si>
  <si>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</si>
  <si>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 xml:space="preserve">      4. Діючі фінансові зобов'язання підприємства</t>
  </si>
  <si>
    <t>Найменування  банку</t>
  </si>
  <si>
    <t xml:space="preserve">Вид кредитного продукту та цільове призначення </t>
  </si>
  <si>
    <t xml:space="preserve">Сума, валюта за договорами </t>
  </si>
  <si>
    <t>Процентна ставка</t>
  </si>
  <si>
    <t>Дата видачі / погашення (графік)</t>
  </si>
  <si>
    <t>Заборгованість на останню дату</t>
  </si>
  <si>
    <t>Забезпечення</t>
  </si>
  <si>
    <t xml:space="preserve">          </t>
  </si>
  <si>
    <t>х</t>
  </si>
  <si>
    <t xml:space="preserve">      5. Інформація щодо отримання та повернення залучених коштів</t>
  </si>
  <si>
    <t>Зобов'язання</t>
  </si>
  <si>
    <t>Заборгованість за кредитами на початок звітного періоду</t>
  </si>
  <si>
    <t>Отримано залучених коштів за звітний період</t>
  </si>
  <si>
    <t>Повернено залучених коштів за звітний період</t>
  </si>
  <si>
    <t>Заборгованість на кінець звітного періоду</t>
  </si>
  <si>
    <t>план</t>
  </si>
  <si>
    <t xml:space="preserve">Довгострокові зобов'язання, усього </t>
  </si>
  <si>
    <t>у тому числі:</t>
  </si>
  <si>
    <t>Короткострокові зобов'язання, усього</t>
  </si>
  <si>
    <r>
      <t>у тому числі:</t>
    </r>
    <r>
      <rPr>
        <i/>
        <sz val="14"/>
        <rFont val="Times New Roman"/>
        <family val="1"/>
        <charset val="204"/>
      </rPr>
      <t xml:space="preserve"> </t>
    </r>
  </si>
  <si>
    <t>Інші фінансові зобов'язання, усього</t>
  </si>
  <si>
    <t>6. Витрати, пов'язані з використанням власних службових автомобілів (у складі адміністративних витрат, рядок 1031)</t>
  </si>
  <si>
    <t>№ з/п</t>
  </si>
  <si>
    <t>Марка</t>
  </si>
  <si>
    <t>Рік придбання</t>
  </si>
  <si>
    <t>Мета використання</t>
  </si>
  <si>
    <t>Витрати, усього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</si>
  <si>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</si>
  <si>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</si>
  <si>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факт
відповідного періоду
минулого року</t>
  </si>
  <si>
    <t>план
звітного періоду</t>
  </si>
  <si>
    <t>факт
звітного періоду</t>
  </si>
  <si>
    <t>7. Витрати на оренду службових автомобілів (у складі адміністративних витрат, рядок 1032)</t>
  </si>
  <si>
    <t>Договір</t>
  </si>
  <si>
    <t>Дата
початку
оренди</t>
  </si>
  <si>
    <t>8. Джерела капітальних інвестицій</t>
  </si>
  <si>
    <t>тис. грн (без ПДВ)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</si>
  <si>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</si>
  <si>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</si>
  <si>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</si>
  <si>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</si>
  <si>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</si>
  <si>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Відсоток</t>
  </si>
  <si>
    <t>9. Капітальне будівництво (рядок 4010 таблиці 4)</t>
  </si>
  <si>
    <t xml:space="preserve">Найменування об’єкта </t>
  </si>
  <si>
    <t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</si>
  <si>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</si>
  <si>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</si>
  <si>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</si>
  <si>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</si>
  <si>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Документ, яким затверджений титул будови,
із зазначенням органу,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</si>
  <si>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</si>
  <si>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</si>
  <si>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</si>
  <si>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кредитні кошти</t>
  </si>
  <si>
    <t>інші джерела (зазначити джерело)</t>
  </si>
  <si>
    <t xml:space="preserve">Керівник ___________________________________________ </t>
  </si>
  <si>
    <t>__________________________________________________</t>
  </si>
  <si>
    <t>(ініціали, прізвище)</t>
  </si>
  <si>
    <t>Цільове фінансування  (розшифрувати) Програма благоустрою та розвитку комунальної інфраструктури м. Ужгород на 2018-2022 роки</t>
  </si>
  <si>
    <t>КП "УККП" УМР</t>
  </si>
  <si>
    <t>комунальне підприємство міста</t>
  </si>
  <si>
    <t>ДМІ УМР</t>
  </si>
  <si>
    <t>Житлово комунальне господарство</t>
  </si>
  <si>
    <t>надання ритуальних послуг</t>
  </si>
  <si>
    <t>комунальна</t>
  </si>
  <si>
    <t>м. Ужгород вул.Героїв,2</t>
  </si>
  <si>
    <t>Сухолов А.Р.</t>
  </si>
  <si>
    <t>96.03</t>
  </si>
  <si>
    <t>З</t>
  </si>
  <si>
    <t xml:space="preserve">витрати на паливо </t>
  </si>
  <si>
    <t xml:space="preserve"> </t>
  </si>
  <si>
    <t xml:space="preserve">поточний рік </t>
  </si>
  <si>
    <t xml:space="preserve">минулий рік </t>
  </si>
  <si>
    <t>інші витрати (розшифрувати)</t>
  </si>
  <si>
    <t>Капітальний ремонт будинку громадських панахид по вул. Тихій в м. Ужгород</t>
  </si>
  <si>
    <t>інші доходи (розшифрувати) Бюджетне фінансування; дохід від нарахованої амортизації</t>
  </si>
  <si>
    <t>Інші витрати (розшифрувати) капітальний ремонт</t>
  </si>
  <si>
    <t>Інші надходження (розшифрувати) відсотки по депозиту</t>
  </si>
  <si>
    <t>9 місяців 2025 року</t>
  </si>
  <si>
    <t>\</t>
  </si>
  <si>
    <t>Придбання кондиціонерів</t>
  </si>
  <si>
    <t>Придбання ноутбуку</t>
  </si>
  <si>
    <t>за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</si>
</sst>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г_р_н_._-;\-* #,##0.00\ _г_р_н_._-;_-* \-??\ _г_р_н_._-;_-@_-"/>
    <numFmt numFmtId="165" formatCode="###\ ##0.000"/>
    <numFmt numFmtId="166" formatCode="_(\$* #,##0.00_);_(\$* \(#,##0.00\);_(\$* \-??_);_(@_)"/>
    <numFmt numFmtId="167" formatCode="_(* #,##0_);_(* \(#,##0\);_(* \-_);_(@_)"/>
    <numFmt numFmtId="168" formatCode="_(* #,##0.00_);_(* \(#,##0.00\);_(* \-??_);_(@_)"/>
    <numFmt numFmtId="169" formatCode="_-* #,##0.00_₴_-;\-* #,##0.00_₴_-;_-* \-??_₴_-;_-@_-"/>
    <numFmt numFmtId="170" formatCode="#,##0.00&quot;р.&quot;;\-#,##0.00&quot;р.&quot;"/>
    <numFmt numFmtId="171" formatCode="#,##0.0_ ;[Red]\-#,##0.0\ "/>
    <numFmt numFmtId="172" formatCode="_-* #,##0.00_р_._-;\-* #,##0.00_р_._-;_-* \-??_р_._-;_-@_-"/>
    <numFmt numFmtId="173" formatCode="#,##0&quot;р.&quot;;[Red]\-#,##0&quot;р.&quot;"/>
    <numFmt numFmtId="174" formatCode="0.0;\(0.0\);;\-"/>
    <numFmt numFmtId="175" formatCode="#,##0.0"/>
    <numFmt numFmtId="176" formatCode="_(* #,##0.0_);_(* \(#,##0.0\);_(* \-_);_(@_)"/>
    <numFmt numFmtId="177" formatCode="0.0"/>
    <numFmt numFmtId="178" formatCode="_(* #,##0_);_(* \(#,##0\);_(* \-??_);_(@_)"/>
    <numFmt numFmtId="179" formatCode="_(* #,##0.0_);_(* \(#,##0.0\);_(* \-??_);_(@_)"/>
  </numFmts>
  <fonts count="66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8"/>
      <name val="Arial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1"/>
      <color indexed="52"/>
      <name val="Arial Cyr"/>
      <family val="2"/>
      <charset val="204"/>
    </font>
    <font>
      <sz val="11"/>
      <color indexed="10"/>
      <name val="Arial Cyr"/>
      <family val="2"/>
      <charset val="204"/>
    </font>
    <font>
      <sz val="11"/>
      <color indexed="17"/>
      <name val="Arial Cyr"/>
      <family val="2"/>
      <charset val="204"/>
    </font>
    <font>
      <sz val="10"/>
      <name val="Petersburg"/>
      <charset val="204"/>
    </font>
    <font>
      <sz val="10"/>
      <name val="Tahoma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9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2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354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2" borderId="0" applyNumberFormat="0" applyBorder="0" applyAlignment="0" applyProtection="0"/>
    <xf numFmtId="0" fontId="3" fillId="12" borderId="0" applyNumberFormat="0" applyBorder="0" applyAlignment="0" applyProtection="0"/>
    <xf numFmtId="0" fontId="4" fillId="9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0" applyNumberFormat="0" applyBorder="0" applyAlignment="0" applyProtection="0"/>
    <xf numFmtId="0" fontId="3" fillId="10" borderId="0" applyNumberFormat="0" applyBorder="0" applyAlignment="0" applyProtection="0"/>
    <xf numFmtId="0" fontId="4" fillId="13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49" fontId="9" fillId="0" borderId="3">
      <alignment horizontal="center" vertical="center"/>
      <protection locked="0"/>
    </xf>
    <xf numFmtId="164" fontId="65" fillId="0" borderId="0" applyFill="0" applyBorder="0" applyAlignment="0" applyProtection="0"/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49" fontId="5" fillId="0" borderId="3">
      <alignment horizontal="left" vertical="center"/>
      <protection locked="0"/>
    </xf>
    <xf numFmtId="0" fontId="10" fillId="0" borderId="0" applyNumberFormat="0" applyFill="0" applyBorder="0" applyAlignment="0" applyProtection="0"/>
    <xf numFmtId="165" fontId="11" fillId="0" borderId="0" applyAlignment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65" fillId="0" borderId="0" applyNumberFormat="0" applyAlignment="0">
      <protection locked="0"/>
    </xf>
    <xf numFmtId="0" fontId="65" fillId="0" borderId="0" applyNumberFormat="0" applyAlignment="0"/>
    <xf numFmtId="0" fontId="65" fillId="0" borderId="0" applyNumberFormat="0" applyAlignment="0"/>
    <xf numFmtId="0" fontId="65" fillId="0" borderId="0" applyNumberFormat="0" applyAlignment="0">
      <protection locked="0"/>
    </xf>
    <xf numFmtId="0" fontId="65" fillId="0" borderId="0" applyNumberFormat="0" applyAlignment="0"/>
    <xf numFmtId="0" fontId="65" fillId="0" borderId="0" applyNumberFormat="0" applyAlignment="0">
      <protection locked="0"/>
    </xf>
    <xf numFmtId="0" fontId="65" fillId="0" borderId="0" applyNumberFormat="0" applyAlignment="0"/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0" fontId="65" fillId="0" borderId="0" applyNumberFormat="0" applyAlignment="0">
      <protection locked="0"/>
    </xf>
    <xf numFmtId="49" fontId="18" fillId="22" borderId="7">
      <alignment horizontal="left" vertical="center"/>
      <protection locked="0"/>
    </xf>
    <xf numFmtId="49" fontId="18" fillId="22" borderId="7">
      <alignment horizontal="left" vertical="center"/>
    </xf>
    <xf numFmtId="4" fontId="18" fillId="22" borderId="7">
      <alignment horizontal="right" vertical="center"/>
      <protection locked="0"/>
    </xf>
    <xf numFmtId="4" fontId="18" fillId="22" borderId="7">
      <alignment horizontal="right" vertical="center"/>
    </xf>
    <xf numFmtId="4" fontId="19" fillId="22" borderId="7">
      <alignment horizontal="right" vertical="center"/>
      <protection locked="0"/>
    </xf>
    <xf numFmtId="49" fontId="20" fillId="22" borderId="3">
      <alignment horizontal="left" vertical="center"/>
      <protection locked="0"/>
    </xf>
    <xf numFmtId="49" fontId="20" fillId="22" borderId="3">
      <alignment horizontal="left" vertical="center"/>
    </xf>
    <xf numFmtId="49" fontId="21" fillId="22" borderId="3">
      <alignment horizontal="left" vertical="center"/>
      <protection locked="0"/>
    </xf>
    <xf numFmtId="49" fontId="21" fillId="22" borderId="3">
      <alignment horizontal="left" vertical="center"/>
    </xf>
    <xf numFmtId="4" fontId="20" fillId="22" borderId="3">
      <alignment horizontal="right" vertical="center"/>
      <protection locked="0"/>
    </xf>
    <xf numFmtId="4" fontId="20" fillId="22" borderId="3">
      <alignment horizontal="right" vertical="center"/>
    </xf>
    <xf numFmtId="4" fontId="22" fillId="22" borderId="3">
      <alignment horizontal="right" vertical="center"/>
      <protection locked="0"/>
    </xf>
    <xf numFmtId="49" fontId="9" fillId="22" borderId="3">
      <alignment horizontal="left" vertical="center"/>
      <protection locked="0"/>
    </xf>
    <xf numFmtId="49" fontId="9" fillId="22" borderId="3">
      <alignment horizontal="left" vertical="center"/>
      <protection locked="0"/>
    </xf>
    <xf numFmtId="49" fontId="9" fillId="22" borderId="3">
      <alignment horizontal="left" vertical="center"/>
    </xf>
    <xf numFmtId="49" fontId="9" fillId="22" borderId="3">
      <alignment horizontal="left" vertical="center"/>
    </xf>
    <xf numFmtId="49" fontId="19" fillId="22" borderId="3">
      <alignment horizontal="left" vertical="center"/>
      <protection locked="0"/>
    </xf>
    <xf numFmtId="49" fontId="19" fillId="22" borderId="3">
      <alignment horizontal="left" vertical="center"/>
    </xf>
    <xf numFmtId="4" fontId="9" fillId="22" borderId="3">
      <alignment horizontal="right" vertical="center"/>
      <protection locked="0"/>
    </xf>
    <xf numFmtId="4" fontId="9" fillId="22" borderId="3">
      <alignment horizontal="right" vertical="center"/>
      <protection locked="0"/>
    </xf>
    <xf numFmtId="4" fontId="9" fillId="22" borderId="3">
      <alignment horizontal="right" vertical="center"/>
    </xf>
    <xf numFmtId="4" fontId="9" fillId="22" borderId="3">
      <alignment horizontal="right" vertical="center"/>
    </xf>
    <xf numFmtId="4" fontId="19" fillId="22" borderId="3">
      <alignment horizontal="right" vertical="center"/>
      <protection locked="0"/>
    </xf>
    <xf numFmtId="49" fontId="23" fillId="22" borderId="3">
      <alignment horizontal="left" vertical="center"/>
      <protection locked="0"/>
    </xf>
    <xf numFmtId="49" fontId="23" fillId="22" borderId="3">
      <alignment horizontal="left" vertical="center"/>
    </xf>
    <xf numFmtId="49" fontId="24" fillId="22" borderId="3">
      <alignment horizontal="left" vertical="center"/>
      <protection locked="0"/>
    </xf>
    <xf numFmtId="49" fontId="24" fillId="22" borderId="3">
      <alignment horizontal="left" vertical="center"/>
    </xf>
    <xf numFmtId="4" fontId="23" fillId="22" borderId="3">
      <alignment horizontal="right" vertical="center"/>
      <protection locked="0"/>
    </xf>
    <xf numFmtId="4" fontId="23" fillId="22" borderId="3">
      <alignment horizontal="right" vertical="center"/>
    </xf>
    <xf numFmtId="4" fontId="25" fillId="22" borderId="3">
      <alignment horizontal="right" vertical="center"/>
      <protection locked="0"/>
    </xf>
    <xf numFmtId="49" fontId="26" fillId="0" borderId="3">
      <alignment horizontal="left" vertical="center"/>
      <protection locked="0"/>
    </xf>
    <xf numFmtId="49" fontId="26" fillId="0" borderId="3">
      <alignment horizontal="left" vertical="center"/>
    </xf>
    <xf numFmtId="49" fontId="27" fillId="0" borderId="3">
      <alignment horizontal="left" vertical="center"/>
      <protection locked="0"/>
    </xf>
    <xf numFmtId="49" fontId="27" fillId="0" borderId="3">
      <alignment horizontal="left" vertical="center"/>
    </xf>
    <xf numFmtId="4" fontId="26" fillId="0" borderId="3">
      <alignment horizontal="right" vertical="center"/>
      <protection locked="0"/>
    </xf>
    <xf numFmtId="4" fontId="26" fillId="0" borderId="3">
      <alignment horizontal="right" vertical="center"/>
    </xf>
    <xf numFmtId="4" fontId="27" fillId="0" borderId="3">
      <alignment horizontal="right" vertical="center"/>
      <protection locked="0"/>
    </xf>
    <xf numFmtId="49" fontId="28" fillId="0" borderId="3">
      <alignment horizontal="left" vertical="center"/>
      <protection locked="0"/>
    </xf>
    <xf numFmtId="49" fontId="28" fillId="0" borderId="3">
      <alignment horizontal="left" vertical="center"/>
    </xf>
    <xf numFmtId="49" fontId="29" fillId="0" borderId="3">
      <alignment horizontal="left" vertical="center"/>
      <protection locked="0"/>
    </xf>
    <xf numFmtId="49" fontId="29" fillId="0" borderId="3">
      <alignment horizontal="left" vertical="center"/>
    </xf>
    <xf numFmtId="4" fontId="28" fillId="0" borderId="3">
      <alignment horizontal="right" vertical="center"/>
      <protection locked="0"/>
    </xf>
    <xf numFmtId="4" fontId="28" fillId="0" borderId="3">
      <alignment horizontal="right" vertical="center"/>
    </xf>
    <xf numFmtId="49" fontId="26" fillId="0" borderId="3">
      <alignment horizontal="left" vertical="center"/>
      <protection locked="0"/>
    </xf>
    <xf numFmtId="49" fontId="27" fillId="0" borderId="3">
      <alignment horizontal="left" vertical="center"/>
      <protection locked="0"/>
    </xf>
    <xf numFmtId="4" fontId="26" fillId="0" borderId="3">
      <alignment horizontal="right" vertical="center"/>
      <protection locked="0"/>
    </xf>
    <xf numFmtId="0" fontId="30" fillId="0" borderId="8" applyNumberFormat="0" applyFill="0" applyAlignment="0" applyProtection="0"/>
    <xf numFmtId="0" fontId="31" fillId="23" borderId="0" applyNumberFormat="0" applyBorder="0" applyAlignment="0" applyProtection="0"/>
    <xf numFmtId="0" fontId="5" fillId="0" borderId="0"/>
    <xf numFmtId="0" fontId="5" fillId="0" borderId="0"/>
    <xf numFmtId="0" fontId="5" fillId="0" borderId="0" applyNumberFormat="0" applyFill="0" applyAlignment="0">
      <protection locked="0"/>
    </xf>
    <xf numFmtId="0" fontId="65" fillId="24" borderId="9" applyNumberFormat="0" applyAlignment="0" applyProtection="0"/>
    <xf numFmtId="4" fontId="32" fillId="7" borderId="3">
      <alignment horizontal="right" vertical="center"/>
      <protection locked="0"/>
    </xf>
    <xf numFmtId="4" fontId="32" fillId="6" borderId="3">
      <alignment horizontal="right" vertical="center"/>
      <protection locked="0"/>
    </xf>
    <xf numFmtId="4" fontId="32" fillId="20" borderId="3">
      <alignment horizontal="right" vertical="center"/>
      <protection locked="0"/>
    </xf>
    <xf numFmtId="0" fontId="33" fillId="20" borderId="10" applyNumberFormat="0" applyAlignment="0" applyProtection="0"/>
    <xf numFmtId="49" fontId="9" fillId="0" borderId="3">
      <alignment horizontal="left" vertical="center" wrapText="1"/>
      <protection locked="0"/>
    </xf>
    <xf numFmtId="49" fontId="9" fillId="0" borderId="3">
      <alignment horizontal="left" vertical="center" wrapText="1"/>
      <protection locked="0"/>
    </xf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3" fillId="18" borderId="0" applyNumberFormat="0" applyBorder="0" applyAlignment="0" applyProtection="0"/>
    <xf numFmtId="0" fontId="4" fillId="13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7" borderId="1" applyNumberFormat="0" applyAlignment="0" applyProtection="0"/>
    <xf numFmtId="0" fontId="17" fillId="7" borderId="1" applyNumberFormat="0" applyAlignment="0" applyProtection="0"/>
    <xf numFmtId="0" fontId="38" fillId="20" borderId="10" applyNumberFormat="0" applyAlignment="0" applyProtection="0"/>
    <xf numFmtId="0" fontId="33" fillId="20" borderId="10" applyNumberFormat="0" applyAlignment="0" applyProtection="0"/>
    <xf numFmtId="0" fontId="39" fillId="20" borderId="1" applyNumberFormat="0" applyAlignment="0" applyProtection="0"/>
    <xf numFmtId="0" fontId="7" fillId="20" borderId="1" applyNumberFormat="0" applyAlignment="0" applyProtection="0"/>
    <xf numFmtId="166" fontId="65" fillId="0" borderId="0" applyFill="0" applyBorder="0" applyAlignment="0" applyProtection="0"/>
    <xf numFmtId="0" fontId="40" fillId="0" borderId="4" applyNumberFormat="0" applyFill="0" applyAlignment="0" applyProtection="0"/>
    <xf numFmtId="0" fontId="13" fillId="0" borderId="4" applyNumberFormat="0" applyFill="0" applyAlignment="0" applyProtection="0"/>
    <xf numFmtId="0" fontId="41" fillId="0" borderId="5" applyNumberFormat="0" applyFill="0" applyAlignment="0" applyProtection="0"/>
    <xf numFmtId="0" fontId="14" fillId="0" borderId="5" applyNumberFormat="0" applyFill="0" applyAlignment="0" applyProtection="0"/>
    <xf numFmtId="0" fontId="42" fillId="0" borderId="6" applyNumberFormat="0" applyFill="0" applyAlignment="0" applyProtection="0"/>
    <xf numFmtId="0" fontId="15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3" fillId="0" borderId="11" applyNumberFormat="0" applyFill="0" applyAlignment="0" applyProtection="0"/>
    <xf numFmtId="0" fontId="35" fillId="0" borderId="11" applyNumberFormat="0" applyFill="0" applyAlignment="0" applyProtection="0"/>
    <xf numFmtId="0" fontId="44" fillId="21" borderId="2" applyNumberFormat="0" applyAlignment="0" applyProtection="0"/>
    <xf numFmtId="0" fontId="8" fillId="21" borderId="2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5" fillId="23" borderId="0" applyNumberFormat="0" applyBorder="0" applyAlignment="0" applyProtection="0"/>
    <xf numFmtId="0" fontId="31" fillId="23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5" fillId="0" borderId="0"/>
    <xf numFmtId="0" fontId="4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5" fillId="0" borderId="0"/>
    <xf numFmtId="0" fontId="5" fillId="0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/>
    <xf numFmtId="0" fontId="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5" fillId="0" borderId="0"/>
    <xf numFmtId="0" fontId="47" fillId="3" borderId="0" applyNumberFormat="0" applyBorder="0" applyAlignment="0" applyProtection="0"/>
    <xf numFmtId="0" fontId="6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5" fillId="24" borderId="9" applyNumberFormat="0" applyAlignment="0" applyProtection="0"/>
    <xf numFmtId="0" fontId="65" fillId="24" borderId="9" applyNumberFormat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0" fontId="49" fillId="0" borderId="8" applyNumberFormat="0" applyFill="0" applyAlignment="0" applyProtection="0"/>
    <xf numFmtId="0" fontId="30" fillId="0" borderId="8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67" fontId="65" fillId="0" borderId="0" applyFill="0" applyBorder="0" applyAlignment="0" applyProtection="0"/>
    <xf numFmtId="168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70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69" fontId="65" fillId="0" borderId="0" applyFill="0" applyBorder="0" applyAlignment="0" applyProtection="0"/>
    <xf numFmtId="171" fontId="65" fillId="0" borderId="0" applyFill="0" applyBorder="0" applyAlignment="0" applyProtection="0"/>
    <xf numFmtId="171" fontId="65" fillId="0" borderId="0" applyFill="0" applyBorder="0" applyAlignment="0" applyProtection="0"/>
    <xf numFmtId="172" fontId="65" fillId="0" borderId="0" applyFill="0" applyBorder="0" applyAlignment="0" applyProtection="0"/>
    <xf numFmtId="164" fontId="65" fillId="0" borderId="0" applyFill="0" applyBorder="0" applyAlignment="0" applyProtection="0"/>
    <xf numFmtId="164" fontId="65" fillId="0" borderId="0" applyFill="0" applyBorder="0" applyAlignment="0" applyProtection="0"/>
    <xf numFmtId="164" fontId="65" fillId="0" borderId="0" applyFill="0" applyBorder="0" applyAlignment="0" applyProtection="0"/>
    <xf numFmtId="173" fontId="65" fillId="0" borderId="0" applyFill="0" applyBorder="0" applyAlignment="0" applyProtection="0"/>
    <xf numFmtId="164" fontId="65" fillId="0" borderId="0" applyFill="0" applyBorder="0" applyAlignment="0" applyProtection="0"/>
    <xf numFmtId="0" fontId="51" fillId="4" borderId="0" applyNumberFormat="0" applyBorder="0" applyAlignment="0" applyProtection="0"/>
    <xf numFmtId="0" fontId="12" fillId="4" borderId="0" applyNumberFormat="0" applyBorder="0" applyAlignment="0" applyProtection="0"/>
    <xf numFmtId="174" fontId="53" fillId="0" borderId="0" applyFill="0" applyBorder="0">
      <alignment horizontal="center" vertical="center" wrapText="1"/>
      <protection locked="0"/>
    </xf>
    <xf numFmtId="165" fontId="52" fillId="0" borderId="0">
      <alignment wrapText="1"/>
    </xf>
    <xf numFmtId="165" fontId="11" fillId="0" borderId="0">
      <alignment wrapText="1"/>
    </xf>
  </cellStyleXfs>
  <cellXfs count="311">
    <xf numFmtId="0" fontId="0" fillId="0" borderId="0" xfId="0"/>
    <xf numFmtId="0" fontId="54" fillId="0" borderId="0" xfId="0" applyFont="1" applyFill="1" applyBorder="1" applyAlignment="1">
      <alignment vertical="center"/>
    </xf>
    <xf numFmtId="0" fontId="54" fillId="0" borderId="0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right" vertical="center"/>
    </xf>
    <xf numFmtId="0" fontId="54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54" fillId="0" borderId="0" xfId="0" applyFont="1" applyFill="1" applyAlignment="1">
      <alignment horizontal="center" vertical="center"/>
    </xf>
    <xf numFmtId="0" fontId="54" fillId="0" borderId="0" xfId="0" applyFont="1" applyFill="1" applyBorder="1" applyAlignment="1">
      <alignment horizontal="left" vertical="top" wrapText="1"/>
    </xf>
    <xf numFmtId="0" fontId="54" fillId="0" borderId="12" xfId="0" applyFont="1" applyFill="1" applyBorder="1" applyAlignment="1">
      <alignment vertical="center"/>
    </xf>
    <xf numFmtId="0" fontId="54" fillId="0" borderId="13" xfId="0" applyFont="1" applyFill="1" applyBorder="1" applyAlignment="1">
      <alignment vertical="center"/>
    </xf>
    <xf numFmtId="0" fontId="54" fillId="0" borderId="3" xfId="0" applyFont="1" applyFill="1" applyBorder="1" applyAlignment="1">
      <alignment horizontal="left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vertical="center" wrapText="1"/>
    </xf>
    <xf numFmtId="0" fontId="54" fillId="0" borderId="13" xfId="0" applyFont="1" applyFill="1" applyBorder="1" applyAlignment="1">
      <alignment vertical="center" wrapText="1"/>
    </xf>
    <xf numFmtId="0" fontId="54" fillId="0" borderId="3" xfId="0" applyFont="1" applyFill="1" applyBorder="1" applyAlignment="1">
      <alignment vertical="center"/>
    </xf>
    <xf numFmtId="0" fontId="54" fillId="0" borderId="3" xfId="0" applyFont="1" applyFill="1" applyBorder="1" applyAlignment="1">
      <alignment vertical="center" wrapText="1"/>
    </xf>
    <xf numFmtId="0" fontId="54" fillId="0" borderId="14" xfId="0" applyFont="1" applyFill="1" applyBorder="1" applyAlignment="1">
      <alignment vertical="center" wrapText="1"/>
    </xf>
    <xf numFmtId="0" fontId="54" fillId="0" borderId="14" xfId="0" applyFont="1" applyFill="1" applyBorder="1" applyAlignment="1">
      <alignment vertical="center"/>
    </xf>
    <xf numFmtId="0" fontId="54" fillId="0" borderId="0" xfId="0" applyFont="1" applyFill="1" applyBorder="1" applyAlignment="1">
      <alignment horizontal="left" vertical="center"/>
    </xf>
    <xf numFmtId="0" fontId="56" fillId="0" borderId="0" xfId="0" applyFont="1" applyFill="1" applyBorder="1" applyAlignment="1">
      <alignment horizontal="center" vertical="center"/>
    </xf>
    <xf numFmtId="0" fontId="54" fillId="0" borderId="0" xfId="0" applyFont="1" applyFill="1" applyAlignment="1">
      <alignment horizontal="left" vertical="center"/>
    </xf>
    <xf numFmtId="0" fontId="54" fillId="0" borderId="3" xfId="0" applyFont="1" applyFill="1" applyBorder="1" applyAlignment="1">
      <alignment horizontal="center" vertical="center" wrapText="1"/>
    </xf>
    <xf numFmtId="0" fontId="54" fillId="0" borderId="3" xfId="245" applyFont="1" applyFill="1" applyBorder="1" applyAlignment="1">
      <alignment horizontal="center" vertical="center"/>
    </xf>
    <xf numFmtId="0" fontId="54" fillId="0" borderId="15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vertical="center"/>
    </xf>
    <xf numFmtId="0" fontId="54" fillId="0" borderId="16" xfId="182" applyNumberFormat="1" applyFont="1" applyFill="1" applyBorder="1" applyAlignment="1">
      <alignment horizontal="left" vertical="center" wrapText="1"/>
      <protection locked="0"/>
    </xf>
    <xf numFmtId="0" fontId="54" fillId="0" borderId="16" xfId="0" applyFont="1" applyFill="1" applyBorder="1" applyAlignment="1">
      <alignment horizontal="center" vertical="center" wrapText="1"/>
    </xf>
    <xf numFmtId="167" fontId="54" fillId="0" borderId="16" xfId="0" applyNumberFormat="1" applyFont="1" applyFill="1" applyBorder="1" applyAlignment="1">
      <alignment horizontal="center" vertical="center" wrapText="1"/>
    </xf>
    <xf numFmtId="175" fontId="54" fillId="0" borderId="16" xfId="0" applyNumberFormat="1" applyFont="1" applyFill="1" applyBorder="1" applyAlignment="1">
      <alignment horizontal="right" vertical="center" wrapText="1"/>
    </xf>
    <xf numFmtId="0" fontId="54" fillId="0" borderId="3" xfId="182" applyNumberFormat="1" applyFont="1" applyFill="1" applyBorder="1" applyAlignment="1">
      <alignment horizontal="left" vertical="center" wrapText="1"/>
      <protection locked="0"/>
    </xf>
    <xf numFmtId="167" fontId="54" fillId="0" borderId="3" xfId="0" applyNumberFormat="1" applyFont="1" applyFill="1" applyBorder="1" applyAlignment="1">
      <alignment horizontal="center" vertical="center" wrapText="1"/>
    </xf>
    <xf numFmtId="0" fontId="56" fillId="0" borderId="3" xfId="182" applyNumberFormat="1" applyFont="1" applyFill="1" applyBorder="1" applyAlignment="1">
      <alignment horizontal="left" vertical="center" wrapText="1"/>
      <protection locked="0"/>
    </xf>
    <xf numFmtId="167" fontId="56" fillId="6" borderId="3" xfId="0" applyNumberFormat="1" applyFont="1" applyFill="1" applyBorder="1" applyAlignment="1">
      <alignment horizontal="center" vertical="center" wrapText="1"/>
    </xf>
    <xf numFmtId="167" fontId="56" fillId="0" borderId="3" xfId="0" applyNumberFormat="1" applyFont="1" applyFill="1" applyBorder="1" applyAlignment="1">
      <alignment horizontal="center" vertical="center" wrapText="1"/>
    </xf>
    <xf numFmtId="175" fontId="56" fillId="0" borderId="16" xfId="0" applyNumberFormat="1" applyFont="1" applyFill="1" applyBorder="1" applyAlignment="1">
      <alignment horizontal="right" vertical="center" wrapText="1"/>
    </xf>
    <xf numFmtId="0" fontId="54" fillId="0" borderId="3" xfId="0" applyFont="1" applyFill="1" applyBorder="1" applyAlignment="1">
      <alignment horizontal="left" vertical="center" wrapText="1"/>
    </xf>
    <xf numFmtId="0" fontId="54" fillId="0" borderId="3" xfId="0" applyFont="1" applyFill="1" applyBorder="1" applyAlignment="1">
      <alignment horizontal="left" vertical="center" wrapText="1" shrinkToFit="1"/>
    </xf>
    <xf numFmtId="0" fontId="56" fillId="0" borderId="3" xfId="0" applyFont="1" applyFill="1" applyBorder="1" applyAlignment="1">
      <alignment horizontal="left" vertical="center" wrapText="1"/>
    </xf>
    <xf numFmtId="0" fontId="56" fillId="0" borderId="3" xfId="0" applyFont="1" applyFill="1" applyBorder="1" applyAlignment="1" applyProtection="1">
      <alignment horizontal="left" vertical="center" wrapText="1"/>
      <protection locked="0"/>
    </xf>
    <xf numFmtId="167" fontId="56" fillId="7" borderId="3" xfId="0" applyNumberFormat="1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center"/>
    </xf>
    <xf numFmtId="0" fontId="54" fillId="0" borderId="16" xfId="0" applyFont="1" applyFill="1" applyBorder="1" applyAlignment="1">
      <alignment horizontal="center" vertical="center"/>
    </xf>
    <xf numFmtId="0" fontId="54" fillId="0" borderId="3" xfId="245" applyFont="1" applyFill="1" applyBorder="1" applyAlignment="1">
      <alignment horizontal="left" vertical="center" wrapText="1"/>
    </xf>
    <xf numFmtId="167" fontId="54" fillId="6" borderId="3" xfId="0" applyNumberFormat="1" applyFont="1" applyFill="1" applyBorder="1" applyAlignment="1">
      <alignment horizontal="center" vertical="center" wrapText="1"/>
    </xf>
    <xf numFmtId="0" fontId="56" fillId="0" borderId="3" xfId="245" applyFont="1" applyFill="1" applyBorder="1" applyAlignment="1">
      <alignment horizontal="left" vertical="center" wrapText="1"/>
    </xf>
    <xf numFmtId="167" fontId="56" fillId="0" borderId="16" xfId="0" applyNumberFormat="1" applyFont="1" applyFill="1" applyBorder="1" applyAlignment="1">
      <alignment horizontal="center" vertical="center" wrapText="1"/>
    </xf>
    <xf numFmtId="0" fontId="54" fillId="0" borderId="3" xfId="0" applyFont="1" applyFill="1" applyBorder="1" applyAlignment="1" applyProtection="1">
      <alignment horizontal="left" vertical="center" wrapText="1"/>
      <protection locked="0"/>
    </xf>
    <xf numFmtId="0" fontId="56" fillId="0" borderId="16" xfId="0" applyFont="1" applyFill="1" applyBorder="1" applyAlignment="1" applyProtection="1">
      <alignment horizontal="left" vertical="center" wrapText="1"/>
      <protection locked="0"/>
    </xf>
    <xf numFmtId="0" fontId="54" fillId="0" borderId="15" xfId="0" applyFont="1" applyFill="1" applyBorder="1" applyAlignment="1">
      <alignment horizontal="center" vertical="center"/>
    </xf>
    <xf numFmtId="167" fontId="56" fillId="6" borderId="16" xfId="0" applyNumberFormat="1" applyFont="1" applyFill="1" applyBorder="1" applyAlignment="1">
      <alignment horizontal="center" vertical="center" wrapText="1"/>
    </xf>
    <xf numFmtId="0" fontId="54" fillId="0" borderId="3" xfId="0" applyNumberFormat="1" applyFont="1" applyFill="1" applyBorder="1" applyAlignment="1">
      <alignment horizontal="center" vertical="center"/>
    </xf>
    <xf numFmtId="0" fontId="54" fillId="0" borderId="16" xfId="0" applyFont="1" applyFill="1" applyBorder="1" applyAlignment="1" applyProtection="1">
      <alignment horizontal="left" vertical="center" wrapText="1"/>
      <protection locked="0"/>
    </xf>
    <xf numFmtId="175" fontId="54" fillId="0" borderId="3" xfId="0" applyNumberFormat="1" applyFont="1" applyFill="1" applyBorder="1" applyAlignment="1">
      <alignment horizontal="center" vertical="center" wrapText="1"/>
    </xf>
    <xf numFmtId="176" fontId="54" fillId="22" borderId="3" xfId="0" applyNumberFormat="1" applyFont="1" applyFill="1" applyBorder="1" applyAlignment="1">
      <alignment horizontal="center" vertical="center" wrapText="1"/>
    </xf>
    <xf numFmtId="175" fontId="54" fillId="22" borderId="16" xfId="0" applyNumberFormat="1" applyFont="1" applyFill="1" applyBorder="1" applyAlignment="1">
      <alignment horizontal="right" vertical="center" wrapText="1"/>
    </xf>
    <xf numFmtId="0" fontId="54" fillId="0" borderId="15" xfId="0" applyFont="1" applyFill="1" applyBorder="1" applyAlignment="1" applyProtection="1">
      <alignment horizontal="left" vertical="center" wrapText="1"/>
      <protection locked="0"/>
    </xf>
    <xf numFmtId="0" fontId="54" fillId="0" borderId="17" xfId="0" applyFont="1" applyFill="1" applyBorder="1" applyAlignment="1" applyProtection="1">
      <alignment horizontal="left" vertical="center" wrapText="1"/>
      <protection locked="0"/>
    </xf>
    <xf numFmtId="0" fontId="54" fillId="0" borderId="17" xfId="0" applyFont="1" applyFill="1" applyBorder="1" applyAlignment="1">
      <alignment horizontal="center" vertical="center"/>
    </xf>
    <xf numFmtId="176" fontId="54" fillId="22" borderId="17" xfId="0" applyNumberFormat="1" applyFont="1" applyFill="1" applyBorder="1" applyAlignment="1">
      <alignment horizontal="center" vertical="center" wrapText="1"/>
    </xf>
    <xf numFmtId="175" fontId="54" fillId="22" borderId="17" xfId="0" applyNumberFormat="1" applyFont="1" applyFill="1" applyBorder="1" applyAlignment="1">
      <alignment horizontal="right" vertical="center" wrapText="1"/>
    </xf>
    <xf numFmtId="167" fontId="54" fillId="23" borderId="3" xfId="0" applyNumberFormat="1" applyFont="1" applyFill="1" applyBorder="1" applyAlignment="1">
      <alignment horizontal="center" vertical="center" wrapText="1"/>
    </xf>
    <xf numFmtId="167" fontId="56" fillId="23" borderId="3" xfId="0" applyNumberFormat="1" applyFont="1" applyFill="1" applyBorder="1" applyAlignment="1">
      <alignment horizontal="center" vertical="center" wrapText="1"/>
    </xf>
    <xf numFmtId="49" fontId="54" fillId="0" borderId="16" xfId="0" applyNumberFormat="1" applyFont="1" applyFill="1" applyBorder="1" applyAlignment="1">
      <alignment horizontal="center" vertical="center"/>
    </xf>
    <xf numFmtId="49" fontId="54" fillId="0" borderId="3" xfId="0" applyNumberFormat="1" applyFont="1" applyFill="1" applyBorder="1" applyAlignment="1">
      <alignment horizontal="center" vertical="center"/>
    </xf>
    <xf numFmtId="49" fontId="54" fillId="0" borderId="15" xfId="0" applyNumberFormat="1" applyFont="1" applyFill="1" applyBorder="1" applyAlignment="1">
      <alignment horizontal="center" vertical="center"/>
    </xf>
    <xf numFmtId="176" fontId="56" fillId="0" borderId="3" xfId="0" applyNumberFormat="1" applyFont="1" applyFill="1" applyBorder="1" applyAlignment="1">
      <alignment horizontal="center" vertical="center" wrapText="1"/>
    </xf>
    <xf numFmtId="176" fontId="54" fillId="0" borderId="16" xfId="0" applyNumberFormat="1" applyFont="1" applyFill="1" applyBorder="1" applyAlignment="1">
      <alignment horizontal="center" vertical="center" wrapText="1"/>
    </xf>
    <xf numFmtId="49" fontId="54" fillId="0" borderId="0" xfId="0" applyNumberFormat="1" applyFont="1" applyFill="1" applyBorder="1" applyAlignment="1">
      <alignment horizontal="center" vertical="center"/>
    </xf>
    <xf numFmtId="167" fontId="54" fillId="0" borderId="0" xfId="0" applyNumberFormat="1" applyFont="1" applyFill="1" applyBorder="1" applyAlignment="1">
      <alignment horizontal="center" vertical="center" wrapText="1"/>
    </xf>
    <xf numFmtId="167" fontId="57" fillId="0" borderId="0" xfId="0" applyNumberFormat="1" applyFont="1" applyFill="1" applyBorder="1" applyAlignment="1">
      <alignment horizontal="center" vertical="center" wrapText="1"/>
    </xf>
    <xf numFmtId="175" fontId="57" fillId="0" borderId="0" xfId="0" applyNumberFormat="1" applyFont="1" applyFill="1" applyBorder="1" applyAlignment="1">
      <alignment horizontal="center" vertical="center" wrapText="1"/>
    </xf>
    <xf numFmtId="0" fontId="56" fillId="0" borderId="0" xfId="0" applyFont="1" applyFill="1" applyBorder="1" applyAlignment="1" applyProtection="1">
      <alignment horizontal="left" vertical="center"/>
      <protection locked="0"/>
    </xf>
    <xf numFmtId="0" fontId="56" fillId="0" borderId="0" xfId="0" applyFont="1" applyFill="1" applyBorder="1" applyAlignment="1">
      <alignment horizontal="left" vertical="center" wrapText="1"/>
    </xf>
    <xf numFmtId="175" fontId="54" fillId="0" borderId="0" xfId="0" applyNumberFormat="1" applyFont="1" applyFill="1" applyBorder="1" applyAlignment="1">
      <alignment horizontal="center" vertical="center" wrapText="1"/>
    </xf>
    <xf numFmtId="0" fontId="54" fillId="0" borderId="0" xfId="0" applyFont="1" applyFill="1" applyAlignment="1">
      <alignment vertical="center"/>
    </xf>
    <xf numFmtId="0" fontId="56" fillId="0" borderId="0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177" fontId="54" fillId="0" borderId="3" xfId="291" applyNumberFormat="1" applyFont="1" applyFill="1" applyBorder="1" applyAlignment="1" applyProtection="1">
      <alignment horizontal="right" vertical="center" wrapText="1"/>
    </xf>
    <xf numFmtId="49" fontId="54" fillId="0" borderId="3" xfId="0" applyNumberFormat="1" applyFont="1" applyFill="1" applyBorder="1" applyAlignment="1">
      <alignment horizontal="left" vertical="center" wrapText="1"/>
    </xf>
    <xf numFmtId="0" fontId="56" fillId="0" borderId="3" xfId="0" applyFont="1" applyFill="1" applyBorder="1" applyAlignment="1">
      <alignment horizontal="center" vertical="center"/>
    </xf>
    <xf numFmtId="177" fontId="56" fillId="0" borderId="3" xfId="291" applyNumberFormat="1" applyFont="1" applyFill="1" applyBorder="1" applyAlignment="1" applyProtection="1">
      <alignment horizontal="right" vertical="center" wrapText="1"/>
    </xf>
    <xf numFmtId="49" fontId="56" fillId="0" borderId="3" xfId="0" applyNumberFormat="1" applyFont="1" applyFill="1" applyBorder="1" applyAlignment="1">
      <alignment horizontal="left" vertical="center" wrapText="1"/>
    </xf>
    <xf numFmtId="0" fontId="56" fillId="0" borderId="3" xfId="0" applyFont="1" applyFill="1" applyBorder="1" applyAlignment="1">
      <alignment horizontal="left" vertical="center"/>
    </xf>
    <xf numFmtId="167" fontId="56" fillId="4" borderId="3" xfId="0" applyNumberFormat="1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175" fontId="54" fillId="0" borderId="0" xfId="0" applyNumberFormat="1" applyFont="1" applyFill="1" applyBorder="1" applyAlignment="1">
      <alignment vertical="center" wrapText="1"/>
    </xf>
    <xf numFmtId="0" fontId="54" fillId="0" borderId="0" xfId="0" applyFont="1" applyFill="1" applyBorder="1" applyAlignment="1">
      <alignment vertical="center" wrapText="1"/>
    </xf>
    <xf numFmtId="0" fontId="54" fillId="0" borderId="0" xfId="245" applyFont="1" applyFill="1" applyBorder="1" applyAlignment="1">
      <alignment vertical="center"/>
    </xf>
    <xf numFmtId="0" fontId="54" fillId="0" borderId="0" xfId="245" applyFont="1" applyFill="1" applyBorder="1" applyAlignment="1">
      <alignment horizontal="center" vertical="center"/>
    </xf>
    <xf numFmtId="0" fontId="56" fillId="0" borderId="0" xfId="245" applyFont="1" applyFill="1" applyBorder="1" applyAlignment="1">
      <alignment horizontal="center" vertical="center"/>
    </xf>
    <xf numFmtId="0" fontId="54" fillId="0" borderId="3" xfId="245" applyFont="1" applyFill="1" applyBorder="1" applyAlignment="1">
      <alignment horizontal="center" vertical="center" wrapText="1"/>
    </xf>
    <xf numFmtId="0" fontId="56" fillId="0" borderId="0" xfId="245" applyFont="1" applyFill="1" applyBorder="1" applyAlignment="1">
      <alignment vertical="center"/>
    </xf>
    <xf numFmtId="0" fontId="56" fillId="0" borderId="3" xfId="245" applyFont="1" applyFill="1" applyBorder="1" applyAlignment="1">
      <alignment horizontal="center" vertical="center"/>
    </xf>
    <xf numFmtId="0" fontId="54" fillId="0" borderId="0" xfId="245" applyFont="1" applyFill="1" applyBorder="1" applyAlignment="1">
      <alignment horizontal="left" vertical="center" wrapText="1"/>
    </xf>
    <xf numFmtId="0" fontId="54" fillId="0" borderId="0" xfId="245" applyFont="1" applyFill="1" applyBorder="1" applyAlignment="1">
      <alignment vertical="center" wrapText="1"/>
    </xf>
    <xf numFmtId="0" fontId="54" fillId="0" borderId="15" xfId="0" applyFont="1" applyFill="1" applyBorder="1" applyAlignment="1">
      <alignment horizontal="center" vertical="center" wrapText="1" shrinkToFit="1"/>
    </xf>
    <xf numFmtId="0" fontId="56" fillId="7" borderId="12" xfId="245" applyFont="1" applyFill="1" applyBorder="1" applyAlignment="1">
      <alignment horizontal="left" vertical="center" wrapText="1"/>
    </xf>
    <xf numFmtId="0" fontId="56" fillId="0" borderId="14" xfId="245" applyFont="1" applyFill="1" applyBorder="1" applyAlignment="1">
      <alignment horizontal="left" vertical="center" wrapText="1"/>
    </xf>
    <xf numFmtId="0" fontId="56" fillId="0" borderId="13" xfId="245" applyFont="1" applyFill="1" applyBorder="1" applyAlignment="1">
      <alignment horizontal="left" vertical="center" wrapText="1"/>
    </xf>
    <xf numFmtId="0" fontId="56" fillId="0" borderId="16" xfId="0" applyFont="1" applyFill="1" applyBorder="1" applyAlignment="1">
      <alignment horizontal="left" vertical="center" wrapText="1"/>
    </xf>
    <xf numFmtId="0" fontId="56" fillId="0" borderId="16" xfId="0" applyFont="1" applyFill="1" applyBorder="1" applyAlignment="1">
      <alignment horizontal="center" vertical="center"/>
    </xf>
    <xf numFmtId="0" fontId="59" fillId="0" borderId="0" xfId="245" applyFont="1" applyFill="1"/>
    <xf numFmtId="0" fontId="56" fillId="0" borderId="15" xfId="0" applyFont="1" applyFill="1" applyBorder="1" applyAlignment="1">
      <alignment horizontal="left" vertical="center" wrapText="1"/>
    </xf>
    <xf numFmtId="0" fontId="56" fillId="0" borderId="15" xfId="0" applyFont="1" applyFill="1" applyBorder="1" applyAlignment="1">
      <alignment horizontal="center" vertical="center"/>
    </xf>
    <xf numFmtId="0" fontId="56" fillId="0" borderId="15" xfId="245" applyFont="1" applyFill="1" applyBorder="1" applyAlignment="1">
      <alignment horizontal="left" vertical="center" wrapText="1"/>
    </xf>
    <xf numFmtId="0" fontId="56" fillId="7" borderId="3" xfId="0" applyFont="1" applyFill="1" applyBorder="1" applyAlignment="1">
      <alignment horizontal="left" vertical="center" wrapText="1"/>
    </xf>
    <xf numFmtId="0" fontId="56" fillId="0" borderId="0" xfId="0" applyFont="1" applyFill="1" applyAlignment="1">
      <alignment vertical="center"/>
    </xf>
    <xf numFmtId="0" fontId="60" fillId="0" borderId="0" xfId="0" applyFont="1" applyFill="1"/>
    <xf numFmtId="0" fontId="54" fillId="0" borderId="3" xfId="237" applyNumberFormat="1" applyFont="1" applyFill="1" applyBorder="1" applyAlignment="1">
      <alignment horizontal="center" vertical="center" wrapText="1"/>
    </xf>
    <xf numFmtId="0" fontId="54" fillId="0" borderId="3" xfId="237" applyFont="1" applyFill="1" applyBorder="1" applyAlignment="1">
      <alignment horizontal="center" vertical="center"/>
    </xf>
    <xf numFmtId="0" fontId="54" fillId="0" borderId="0" xfId="0" applyFont="1" applyFill="1"/>
    <xf numFmtId="0" fontId="56" fillId="0" borderId="3" xfId="237" applyFont="1" applyFill="1" applyBorder="1" applyAlignment="1">
      <alignment horizontal="left" vertical="center"/>
    </xf>
    <xf numFmtId="175" fontId="54" fillId="23" borderId="3" xfId="237" applyNumberFormat="1" applyFont="1" applyFill="1" applyBorder="1" applyAlignment="1">
      <alignment horizontal="center" vertical="center" wrapText="1"/>
    </xf>
    <xf numFmtId="0" fontId="54" fillId="0" borderId="3" xfId="237" applyNumberFormat="1" applyFont="1" applyFill="1" applyBorder="1" applyAlignment="1">
      <alignment horizontal="left" vertical="center" wrapText="1"/>
    </xf>
    <xf numFmtId="0" fontId="54" fillId="0" borderId="3" xfId="237" applyNumberFormat="1" applyFont="1" applyFill="1" applyBorder="1" applyAlignment="1">
      <alignment horizontal="left" vertical="top" wrapText="1"/>
    </xf>
    <xf numFmtId="0" fontId="54" fillId="0" borderId="3" xfId="237" applyFont="1" applyFill="1" applyBorder="1" applyAlignment="1">
      <alignment horizontal="center" vertical="center" wrapText="1"/>
    </xf>
    <xf numFmtId="175" fontId="54" fillId="0" borderId="3" xfId="237" applyNumberFormat="1" applyFont="1" applyFill="1" applyBorder="1" applyAlignment="1">
      <alignment horizontal="center" vertical="center" wrapText="1"/>
    </xf>
    <xf numFmtId="49" fontId="54" fillId="0" borderId="3" xfId="237" applyNumberFormat="1" applyFont="1" applyFill="1" applyBorder="1" applyAlignment="1">
      <alignment horizontal="left" vertical="center" wrapText="1"/>
    </xf>
    <xf numFmtId="0" fontId="61" fillId="0" borderId="0" xfId="0" applyFont="1" applyFill="1"/>
    <xf numFmtId="0" fontId="62" fillId="0" borderId="0" xfId="0" applyFont="1" applyFill="1" applyAlignment="1">
      <alignment horizontal="center" vertical="center"/>
    </xf>
    <xf numFmtId="178" fontId="56" fillId="23" borderId="3" xfId="0" applyNumberFormat="1" applyFont="1" applyFill="1" applyBorder="1" applyAlignment="1">
      <alignment horizontal="center" vertical="center" wrapText="1"/>
    </xf>
    <xf numFmtId="178" fontId="56" fillId="0" borderId="3" xfId="0" applyNumberFormat="1" applyFont="1" applyFill="1" applyBorder="1" applyAlignment="1">
      <alignment horizontal="center" vertical="center" wrapText="1"/>
    </xf>
    <xf numFmtId="178" fontId="54" fillId="0" borderId="3" xfId="0" applyNumberFormat="1" applyFont="1" applyFill="1" applyBorder="1" applyAlignment="1">
      <alignment horizontal="center" vertical="center" wrapText="1"/>
    </xf>
    <xf numFmtId="179" fontId="54" fillId="23" borderId="3" xfId="0" applyNumberFormat="1" applyFont="1" applyFill="1" applyBorder="1" applyAlignment="1">
      <alignment horizontal="center" vertical="center" wrapText="1"/>
    </xf>
    <xf numFmtId="3" fontId="54" fillId="0" borderId="0" xfId="0" applyNumberFormat="1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left" vertical="center" wrapText="1" shrinkToFit="1"/>
    </xf>
    <xf numFmtId="0" fontId="54" fillId="0" borderId="12" xfId="0" applyFont="1" applyFill="1" applyBorder="1" applyAlignment="1">
      <alignment horizontal="center" vertical="center"/>
    </xf>
    <xf numFmtId="0" fontId="63" fillId="0" borderId="12" xfId="0" applyNumberFormat="1" applyFont="1" applyFill="1" applyBorder="1" applyAlignment="1">
      <alignment horizontal="center" vertical="center"/>
    </xf>
    <xf numFmtId="0" fontId="63" fillId="0" borderId="0" xfId="0" applyFont="1" applyFill="1" applyAlignment="1">
      <alignment vertical="center"/>
    </xf>
    <xf numFmtId="179" fontId="54" fillId="0" borderId="3" xfId="0" applyNumberFormat="1" applyFont="1" applyFill="1" applyBorder="1" applyAlignment="1">
      <alignment horizontal="center" vertical="center" wrapText="1"/>
    </xf>
    <xf numFmtId="178" fontId="54" fillId="23" borderId="3" xfId="0" applyNumberFormat="1" applyFont="1" applyFill="1" applyBorder="1" applyAlignment="1">
      <alignment horizontal="center" vertical="center" wrapText="1"/>
    </xf>
    <xf numFmtId="177" fontId="54" fillId="0" borderId="3" xfId="0" applyNumberFormat="1" applyFont="1" applyFill="1" applyBorder="1" applyAlignment="1">
      <alignment horizontal="center" vertical="center"/>
    </xf>
    <xf numFmtId="179" fontId="56" fillId="0" borderId="3" xfId="0" applyNumberFormat="1" applyFont="1" applyFill="1" applyBorder="1" applyAlignment="1">
      <alignment horizontal="center" vertical="center" wrapText="1"/>
    </xf>
    <xf numFmtId="177" fontId="56" fillId="0" borderId="3" xfId="0" applyNumberFormat="1" applyFont="1" applyFill="1" applyBorder="1" applyAlignment="1">
      <alignment horizontal="center" vertical="center"/>
    </xf>
    <xf numFmtId="1" fontId="54" fillId="0" borderId="0" xfId="0" applyNumberFormat="1" applyFont="1" applyFill="1" applyBorder="1" applyAlignment="1">
      <alignment horizontal="center" vertical="center"/>
    </xf>
    <xf numFmtId="3" fontId="54" fillId="0" borderId="3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vertical="center"/>
    </xf>
    <xf numFmtId="0" fontId="56" fillId="0" borderId="0" xfId="0" applyFont="1" applyFill="1" applyBorder="1" applyAlignment="1">
      <alignment horizontal="right" vertical="center"/>
    </xf>
    <xf numFmtId="175" fontId="54" fillId="0" borderId="0" xfId="0" applyNumberFormat="1" applyFont="1" applyFill="1" applyAlignment="1">
      <alignment vertical="center"/>
    </xf>
    <xf numFmtId="0" fontId="56" fillId="0" borderId="0" xfId="0" applyFont="1" applyFill="1" applyBorder="1" applyAlignment="1">
      <alignment horizontal="left" vertical="center"/>
    </xf>
    <xf numFmtId="0" fontId="56" fillId="0" borderId="18" xfId="0" applyFont="1" applyFill="1" applyBorder="1" applyAlignment="1">
      <alignment horizontal="left" vertical="center" wrapText="1"/>
    </xf>
    <xf numFmtId="0" fontId="63" fillId="0" borderId="3" xfId="0" applyNumberFormat="1" applyFont="1" applyFill="1" applyBorder="1" applyAlignment="1">
      <alignment horizontal="center" vertical="center" wrapText="1" shrinkToFit="1"/>
    </xf>
    <xf numFmtId="0" fontId="63" fillId="0" borderId="3" xfId="0" applyFont="1" applyFill="1" applyBorder="1" applyAlignment="1">
      <alignment horizontal="center" vertical="center" wrapText="1" shrinkToFit="1"/>
    </xf>
    <xf numFmtId="3" fontId="54" fillId="0" borderId="19" xfId="0" applyNumberFormat="1" applyFont="1" applyFill="1" applyBorder="1" applyAlignment="1">
      <alignment vertical="center" wrapText="1"/>
    </xf>
    <xf numFmtId="177" fontId="56" fillId="0" borderId="0" xfId="0" applyNumberFormat="1" applyFont="1" applyFill="1" applyBorder="1" applyAlignment="1">
      <alignment horizontal="right" vertical="center" wrapText="1"/>
    </xf>
    <xf numFmtId="177" fontId="56" fillId="0" borderId="0" xfId="0" applyNumberFormat="1" applyFont="1" applyFill="1" applyBorder="1" applyAlignment="1">
      <alignment horizontal="center" vertical="center" wrapText="1"/>
    </xf>
    <xf numFmtId="175" fontId="56" fillId="0" borderId="0" xfId="0" applyNumberFormat="1" applyFont="1" applyFill="1" applyBorder="1" applyAlignment="1">
      <alignment horizontal="center" vertical="center" wrapText="1"/>
    </xf>
    <xf numFmtId="175" fontId="56" fillId="0" borderId="0" xfId="0" applyNumberFormat="1" applyFont="1" applyFill="1" applyBorder="1" applyAlignment="1">
      <alignment horizontal="center" vertical="center"/>
    </xf>
    <xf numFmtId="175" fontId="56" fillId="0" borderId="0" xfId="0" applyNumberFormat="1" applyFont="1" applyFill="1" applyBorder="1" applyAlignment="1">
      <alignment vertical="center"/>
    </xf>
    <xf numFmtId="3" fontId="63" fillId="0" borderId="3" xfId="0" applyNumberFormat="1" applyFont="1" applyFill="1" applyBorder="1" applyAlignment="1">
      <alignment horizontal="center" vertical="center" wrapText="1" shrinkToFit="1"/>
    </xf>
    <xf numFmtId="0" fontId="54" fillId="0" borderId="0" xfId="0" applyFont="1" applyFill="1" applyAlignment="1">
      <alignment horizontal="right" vertical="center"/>
    </xf>
    <xf numFmtId="0" fontId="54" fillId="0" borderId="18" xfId="0" applyFont="1" applyFill="1" applyBorder="1" applyAlignment="1">
      <alignment vertical="center"/>
    </xf>
    <xf numFmtId="0" fontId="54" fillId="0" borderId="18" xfId="0" applyFont="1" applyFill="1" applyBorder="1" applyAlignment="1">
      <alignment horizontal="center" vertical="center"/>
    </xf>
    <xf numFmtId="3" fontId="54" fillId="0" borderId="3" xfId="0" applyNumberFormat="1" applyFont="1" applyFill="1" applyBorder="1" applyAlignment="1">
      <alignment horizontal="center" vertical="center" wrapText="1" shrinkToFit="1"/>
    </xf>
    <xf numFmtId="0" fontId="54" fillId="0" borderId="3" xfId="0" applyNumberFormat="1" applyFont="1" applyFill="1" applyBorder="1" applyAlignment="1">
      <alignment horizontal="center" vertical="center" wrapText="1" shrinkToFit="1"/>
    </xf>
    <xf numFmtId="175" fontId="54" fillId="0" borderId="3" xfId="0" applyNumberFormat="1" applyFont="1" applyFill="1" applyBorder="1" applyAlignment="1">
      <alignment horizontal="right" vertical="center" wrapText="1"/>
    </xf>
    <xf numFmtId="175" fontId="56" fillId="0" borderId="3" xfId="0" applyNumberFormat="1" applyFont="1" applyFill="1" applyBorder="1" applyAlignment="1">
      <alignment horizontal="right" vertical="center" wrapText="1"/>
    </xf>
    <xf numFmtId="175" fontId="54" fillId="23" borderId="3" xfId="0" applyNumberFormat="1" applyFont="1" applyFill="1" applyBorder="1" applyAlignment="1">
      <alignment horizontal="center" vertical="center" wrapText="1"/>
    </xf>
    <xf numFmtId="177" fontId="56" fillId="0" borderId="0" xfId="0" applyNumberFormat="1" applyFont="1" applyFill="1" applyBorder="1" applyAlignment="1">
      <alignment horizontal="right" vertical="center"/>
    </xf>
    <xf numFmtId="0" fontId="59" fillId="0" borderId="0" xfId="0" applyFont="1" applyFill="1" applyAlignment="1">
      <alignment vertical="center"/>
    </xf>
    <xf numFmtId="0" fontId="59" fillId="0" borderId="0" xfId="0" applyFont="1" applyFill="1"/>
    <xf numFmtId="0" fontId="59" fillId="0" borderId="0" xfId="0" applyFont="1" applyFill="1" applyAlignment="1">
      <alignment horizontal="center" vertical="center"/>
    </xf>
    <xf numFmtId="0" fontId="54" fillId="0" borderId="3" xfId="0" applyNumberFormat="1" applyFont="1" applyFill="1" applyBorder="1"/>
    <xf numFmtId="0" fontId="54" fillId="0" borderId="0" xfId="0" applyFont="1" applyFill="1" applyAlignment="1"/>
    <xf numFmtId="0" fontId="56" fillId="0" borderId="0" xfId="0" applyFont="1" applyFill="1" applyAlignment="1">
      <alignment horizontal="right"/>
    </xf>
    <xf numFmtId="0" fontId="54" fillId="0" borderId="0" xfId="0" applyFont="1" applyFill="1" applyBorder="1" applyAlignment="1"/>
    <xf numFmtId="0" fontId="54" fillId="0" borderId="0" xfId="0" applyFont="1" applyFill="1" applyBorder="1" applyAlignment="1">
      <alignment horizontal="center"/>
    </xf>
    <xf numFmtId="0" fontId="54" fillId="0" borderId="0" xfId="0" applyFont="1" applyFill="1" applyAlignment="1">
      <alignment vertical="center" wrapText="1" shrinkToFit="1"/>
    </xf>
    <xf numFmtId="0" fontId="54" fillId="0" borderId="0" xfId="0" applyFont="1" applyFill="1" applyBorder="1" applyAlignment="1">
      <alignment vertical="center" wrapText="1" shrinkToFit="1"/>
    </xf>
    <xf numFmtId="0" fontId="56" fillId="0" borderId="0" xfId="0" applyFont="1" applyFill="1" applyAlignment="1">
      <alignment horizontal="right" vertical="center"/>
    </xf>
    <xf numFmtId="0" fontId="55" fillId="0" borderId="0" xfId="0" applyFont="1" applyFill="1" applyAlignment="1">
      <alignment vertical="center"/>
    </xf>
    <xf numFmtId="49" fontId="54" fillId="0" borderId="3" xfId="0" applyNumberFormat="1" applyFont="1" applyFill="1" applyBorder="1" applyAlignment="1">
      <alignment horizontal="left" vertical="center" wrapText="1"/>
    </xf>
    <xf numFmtId="167" fontId="54" fillId="25" borderId="16" xfId="0" applyNumberFormat="1" applyFont="1" applyFill="1" applyBorder="1" applyAlignment="1">
      <alignment horizontal="center" vertical="center" wrapText="1"/>
    </xf>
    <xf numFmtId="167" fontId="54" fillId="25" borderId="3" xfId="0" applyNumberFormat="1" applyFont="1" applyFill="1" applyBorder="1" applyAlignment="1">
      <alignment horizontal="center" vertical="center" wrapText="1"/>
    </xf>
    <xf numFmtId="0" fontId="54" fillId="26" borderId="3" xfId="0" applyFont="1" applyFill="1" applyBorder="1" applyAlignment="1">
      <alignment horizontal="center" vertical="center" wrapText="1"/>
    </xf>
    <xf numFmtId="176" fontId="54" fillId="27" borderId="16" xfId="0" applyNumberFormat="1" applyFont="1" applyFill="1" applyBorder="1" applyAlignment="1">
      <alignment horizontal="center" vertical="center" wrapText="1"/>
    </xf>
    <xf numFmtId="176" fontId="54" fillId="27" borderId="3" xfId="0" applyNumberFormat="1" applyFont="1" applyFill="1" applyBorder="1" applyAlignment="1">
      <alignment horizontal="center" vertical="center" wrapText="1"/>
    </xf>
    <xf numFmtId="176" fontId="54" fillId="27" borderId="15" xfId="0" applyNumberFormat="1" applyFont="1" applyFill="1" applyBorder="1" applyAlignment="1">
      <alignment horizontal="center" vertical="center" wrapText="1"/>
    </xf>
    <xf numFmtId="176" fontId="54" fillId="27" borderId="17" xfId="0" applyNumberFormat="1" applyFont="1" applyFill="1" applyBorder="1" applyAlignment="1">
      <alignment horizontal="center" vertical="center" wrapText="1"/>
    </xf>
    <xf numFmtId="167" fontId="54" fillId="28" borderId="16" xfId="0" applyNumberFormat="1" applyFont="1" applyFill="1" applyBorder="1" applyAlignment="1">
      <alignment horizontal="center" vertical="center" wrapText="1"/>
    </xf>
    <xf numFmtId="167" fontId="54" fillId="26" borderId="16" xfId="0" applyNumberFormat="1" applyFont="1" applyFill="1" applyBorder="1" applyAlignment="1">
      <alignment horizontal="center" vertical="center" wrapText="1"/>
    </xf>
    <xf numFmtId="167" fontId="54" fillId="29" borderId="3" xfId="0" applyNumberFormat="1" applyFont="1" applyFill="1" applyBorder="1" applyAlignment="1">
      <alignment horizontal="center" vertical="center" wrapText="1"/>
    </xf>
    <xf numFmtId="167" fontId="56" fillId="29" borderId="3" xfId="0" applyNumberFormat="1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left" vertical="center" wrapText="1"/>
    </xf>
    <xf numFmtId="167" fontId="54" fillId="28" borderId="3" xfId="0" applyNumberFormat="1" applyFont="1" applyFill="1" applyBorder="1" applyAlignment="1">
      <alignment horizontal="center" vertical="center" wrapText="1"/>
    </xf>
    <xf numFmtId="167" fontId="54" fillId="30" borderId="16" xfId="0" applyNumberFormat="1" applyFont="1" applyFill="1" applyBorder="1" applyAlignment="1">
      <alignment horizontal="center" vertical="center" wrapText="1"/>
    </xf>
    <xf numFmtId="167" fontId="54" fillId="31" borderId="3" xfId="0" applyNumberFormat="1" applyFont="1" applyFill="1" applyBorder="1" applyAlignment="1">
      <alignment horizontal="center" vertical="center" wrapText="1"/>
    </xf>
    <xf numFmtId="167" fontId="56" fillId="30" borderId="16" xfId="0" applyNumberFormat="1" applyFont="1" applyFill="1" applyBorder="1" applyAlignment="1">
      <alignment horizontal="center" vertical="center" wrapText="1"/>
    </xf>
    <xf numFmtId="167" fontId="56" fillId="31" borderId="3" xfId="0" applyNumberFormat="1" applyFont="1" applyFill="1" applyBorder="1" applyAlignment="1">
      <alignment horizontal="center" vertical="center" wrapText="1"/>
    </xf>
    <xf numFmtId="167" fontId="54" fillId="26" borderId="3" xfId="0" applyNumberFormat="1" applyFont="1" applyFill="1" applyBorder="1" applyAlignment="1">
      <alignment horizontal="center" vertical="center" wrapText="1"/>
    </xf>
    <xf numFmtId="167" fontId="56" fillId="26" borderId="3" xfId="0" applyNumberFormat="1" applyFont="1" applyFill="1" applyBorder="1" applyAlignment="1">
      <alignment horizontal="center" vertical="center" wrapText="1"/>
    </xf>
    <xf numFmtId="167" fontId="54" fillId="32" borderId="3" xfId="0" applyNumberFormat="1" applyFont="1" applyFill="1" applyBorder="1" applyAlignment="1">
      <alignment horizontal="center" vertical="center" wrapText="1"/>
    </xf>
    <xf numFmtId="167" fontId="54" fillId="25" borderId="3" xfId="0" applyNumberFormat="1" applyFont="1" applyFill="1" applyBorder="1" applyAlignment="1">
      <alignment vertical="center" wrapText="1"/>
    </xf>
    <xf numFmtId="0" fontId="54" fillId="0" borderId="0" xfId="0" applyFont="1" applyFill="1" applyBorder="1" applyAlignment="1">
      <alignment horizontal="left" vertical="center" wrapText="1"/>
    </xf>
    <xf numFmtId="0" fontId="54" fillId="0" borderId="14" xfId="0" applyFont="1" applyFill="1" applyBorder="1" applyAlignment="1">
      <alignment horizontal="left" vertical="center" wrapText="1"/>
    </xf>
    <xf numFmtId="0" fontId="54" fillId="0" borderId="13" xfId="0" applyFont="1" applyFill="1" applyBorder="1" applyAlignment="1">
      <alignment horizontal="left" vertical="center" wrapText="1"/>
    </xf>
    <xf numFmtId="0" fontId="56" fillId="0" borderId="0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0" fontId="54" fillId="0" borderId="3" xfId="245" applyFont="1" applyFill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0" fontId="56" fillId="0" borderId="22" xfId="237" applyNumberFormat="1" applyFont="1" applyFill="1" applyBorder="1" applyAlignment="1">
      <alignment horizontal="center" vertical="center" wrapText="1"/>
    </xf>
    <xf numFmtId="0" fontId="56" fillId="0" borderId="20" xfId="0" applyFont="1" applyFill="1" applyBorder="1" applyAlignment="1" applyProtection="1">
      <alignment horizontal="center" vertical="center" wrapText="1"/>
      <protection locked="0"/>
    </xf>
    <xf numFmtId="175" fontId="54" fillId="0" borderId="0" xfId="0" applyNumberFormat="1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left" vertical="center"/>
    </xf>
    <xf numFmtId="0" fontId="56" fillId="0" borderId="3" xfId="0" applyFont="1" applyFill="1" applyBorder="1" applyAlignment="1">
      <alignment horizontal="left" vertical="center" wrapText="1"/>
    </xf>
    <xf numFmtId="0" fontId="56" fillId="0" borderId="3" xfId="0" applyFont="1" applyFill="1" applyBorder="1" applyAlignment="1">
      <alignment horizontal="left" vertical="center"/>
    </xf>
    <xf numFmtId="175" fontId="54" fillId="0" borderId="0" xfId="0" applyNumberFormat="1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vertical="center"/>
    </xf>
    <xf numFmtId="0" fontId="56" fillId="0" borderId="0" xfId="245" applyFont="1" applyFill="1" applyBorder="1" applyAlignment="1">
      <alignment horizontal="center" vertical="center"/>
    </xf>
    <xf numFmtId="0" fontId="54" fillId="0" borderId="3" xfId="245" applyFont="1" applyFill="1" applyBorder="1" applyAlignment="1">
      <alignment horizontal="center" vertical="center" wrapText="1"/>
    </xf>
    <xf numFmtId="0" fontId="56" fillId="0" borderId="3" xfId="245" applyFont="1" applyFill="1" applyBorder="1" applyAlignment="1">
      <alignment horizontal="left" vertical="center" wrapText="1"/>
    </xf>
    <xf numFmtId="0" fontId="54" fillId="0" borderId="3" xfId="0" applyFont="1" applyFill="1" applyBorder="1" applyAlignment="1">
      <alignment horizontal="center" vertical="center" wrapText="1" shrinkToFit="1"/>
    </xf>
    <xf numFmtId="0" fontId="56" fillId="0" borderId="0" xfId="237" applyNumberFormat="1" applyFont="1" applyFill="1" applyBorder="1" applyAlignment="1">
      <alignment horizontal="center" vertical="center" wrapText="1"/>
    </xf>
    <xf numFmtId="0" fontId="54" fillId="0" borderId="3" xfId="237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vertical="center"/>
    </xf>
    <xf numFmtId="0" fontId="54" fillId="0" borderId="13" xfId="0" applyFont="1" applyFill="1" applyBorder="1" applyAlignment="1">
      <alignment horizontal="center" vertical="center" wrapText="1"/>
    </xf>
    <xf numFmtId="178" fontId="56" fillId="23" borderId="3" xfId="0" applyNumberFormat="1" applyFont="1" applyFill="1" applyBorder="1" applyAlignment="1">
      <alignment horizontal="center" vertical="center" wrapText="1"/>
    </xf>
    <xf numFmtId="178" fontId="56" fillId="0" borderId="3" xfId="0" applyNumberFormat="1" applyFont="1" applyFill="1" applyBorder="1" applyAlignment="1">
      <alignment horizontal="center" vertical="center" wrapText="1"/>
    </xf>
    <xf numFmtId="179" fontId="56" fillId="0" borderId="3" xfId="291" applyNumberFormat="1" applyFont="1" applyFill="1" applyBorder="1" applyAlignment="1" applyProtection="1">
      <alignment horizontal="right" vertical="center" wrapText="1"/>
    </xf>
    <xf numFmtId="0" fontId="54" fillId="0" borderId="3" xfId="0" applyFont="1" applyFill="1" applyBorder="1" applyAlignment="1">
      <alignment horizontal="left" vertical="center" wrapText="1"/>
    </xf>
    <xf numFmtId="178" fontId="54" fillId="0" borderId="3" xfId="0" applyNumberFormat="1" applyFont="1" applyFill="1" applyBorder="1" applyAlignment="1">
      <alignment horizontal="center" vertical="center" wrapText="1"/>
    </xf>
    <xf numFmtId="179" fontId="54" fillId="0" borderId="3" xfId="291" applyNumberFormat="1" applyFont="1" applyFill="1" applyBorder="1" applyAlignment="1" applyProtection="1">
      <alignment horizontal="right" vertical="center" wrapText="1"/>
    </xf>
    <xf numFmtId="179" fontId="56" fillId="23" borderId="3" xfId="0" applyNumberFormat="1" applyFont="1" applyFill="1" applyBorder="1" applyAlignment="1">
      <alignment horizontal="center" vertical="center" wrapText="1"/>
    </xf>
    <xf numFmtId="179" fontId="54" fillId="23" borderId="3" xfId="0" applyNumberFormat="1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justify" vertical="center" wrapText="1" shrinkToFit="1"/>
    </xf>
    <xf numFmtId="0" fontId="54" fillId="0" borderId="12" xfId="0" applyFont="1" applyFill="1" applyBorder="1" applyAlignment="1">
      <alignment horizontal="center" vertical="center"/>
    </xf>
    <xf numFmtId="49" fontId="54" fillId="0" borderId="12" xfId="0" applyNumberFormat="1" applyFont="1" applyFill="1" applyBorder="1" applyAlignment="1">
      <alignment horizontal="center" vertical="center" wrapText="1"/>
    </xf>
    <xf numFmtId="49" fontId="54" fillId="0" borderId="3" xfId="0" applyNumberFormat="1" applyFont="1" applyFill="1" applyBorder="1" applyAlignment="1">
      <alignment horizontal="left" vertical="center" wrapText="1"/>
    </xf>
    <xf numFmtId="3" fontId="54" fillId="0" borderId="3" xfId="0" applyNumberFormat="1" applyFont="1" applyFill="1" applyBorder="1" applyAlignment="1">
      <alignment horizontal="center" vertical="center" wrapText="1"/>
    </xf>
    <xf numFmtId="175" fontId="54" fillId="0" borderId="3" xfId="0" applyNumberFormat="1" applyFont="1" applyFill="1" applyBorder="1" applyAlignment="1">
      <alignment horizontal="center" vertical="center" wrapText="1"/>
    </xf>
    <xf numFmtId="0" fontId="54" fillId="0" borderId="3" xfId="0" applyNumberFormat="1" applyFont="1" applyFill="1" applyBorder="1" applyAlignment="1">
      <alignment horizontal="center" vertical="center" wrapText="1"/>
    </xf>
    <xf numFmtId="49" fontId="54" fillId="0" borderId="3" xfId="0" applyNumberFormat="1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/>
    </xf>
    <xf numFmtId="0" fontId="56" fillId="0" borderId="3" xfId="0" applyNumberFormat="1" applyFont="1" applyFill="1" applyBorder="1" applyAlignment="1">
      <alignment horizontal="center" vertical="center" wrapText="1"/>
    </xf>
    <xf numFmtId="3" fontId="56" fillId="0" borderId="3" xfId="0" applyNumberFormat="1" applyFont="1" applyFill="1" applyBorder="1" applyAlignment="1">
      <alignment horizontal="center" vertical="center" wrapText="1"/>
    </xf>
    <xf numFmtId="178" fontId="54" fillId="23" borderId="3" xfId="0" applyNumberFormat="1" applyFont="1" applyFill="1" applyBorder="1" applyAlignment="1">
      <alignment horizontal="center" vertical="center" wrapText="1"/>
    </xf>
    <xf numFmtId="0" fontId="54" fillId="0" borderId="12" xfId="0" applyFont="1" applyFill="1" applyBorder="1" applyAlignment="1">
      <alignment horizontal="center" vertical="center" wrapText="1"/>
    </xf>
    <xf numFmtId="0" fontId="63" fillId="0" borderId="3" xfId="0" applyFont="1" applyFill="1" applyBorder="1" applyAlignment="1">
      <alignment horizontal="center" vertical="center" wrapText="1" shrinkToFit="1"/>
    </xf>
    <xf numFmtId="0" fontId="63" fillId="0" borderId="12" xfId="0" applyFont="1" applyFill="1" applyBorder="1" applyAlignment="1">
      <alignment horizontal="center" vertical="center" wrapText="1"/>
    </xf>
    <xf numFmtId="0" fontId="63" fillId="0" borderId="3" xfId="0" applyFont="1" applyFill="1" applyBorder="1" applyAlignment="1">
      <alignment horizontal="center" vertical="center" wrapText="1"/>
    </xf>
    <xf numFmtId="0" fontId="63" fillId="0" borderId="3" xfId="0" applyFont="1" applyFill="1" applyBorder="1" applyAlignment="1">
      <alignment horizontal="center" vertical="center"/>
    </xf>
    <xf numFmtId="0" fontId="63" fillId="0" borderId="3" xfId="0" applyNumberFormat="1" applyFont="1" applyFill="1" applyBorder="1" applyAlignment="1">
      <alignment horizontal="center" vertical="center" wrapText="1" shrinkToFit="1"/>
    </xf>
    <xf numFmtId="0" fontId="63" fillId="0" borderId="12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 wrapText="1"/>
    </xf>
    <xf numFmtId="179" fontId="54" fillId="0" borderId="3" xfId="0" applyNumberFormat="1" applyFont="1" applyFill="1" applyBorder="1" applyAlignment="1">
      <alignment horizontal="center" vertical="center" wrapText="1"/>
    </xf>
    <xf numFmtId="179" fontId="56" fillId="0" borderId="3" xfId="0" applyNumberFormat="1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left" vertical="center" wrapText="1" shrinkToFit="1"/>
    </xf>
    <xf numFmtId="3" fontId="63" fillId="0" borderId="3" xfId="0" applyNumberFormat="1" applyFont="1" applyFill="1" applyBorder="1" applyAlignment="1">
      <alignment horizontal="center" vertical="center" wrapText="1" shrinkToFit="1"/>
    </xf>
    <xf numFmtId="49" fontId="63" fillId="0" borderId="3" xfId="0" applyNumberFormat="1" applyFont="1" applyFill="1" applyBorder="1" applyAlignment="1">
      <alignment horizontal="left" vertical="center" wrapText="1"/>
    </xf>
    <xf numFmtId="49" fontId="63" fillId="0" borderId="3" xfId="0" applyNumberFormat="1" applyFont="1" applyFill="1" applyBorder="1" applyAlignment="1">
      <alignment horizontal="center" vertical="center" wrapText="1"/>
    </xf>
    <xf numFmtId="0" fontId="60" fillId="0" borderId="18" xfId="0" applyFont="1" applyFill="1" applyBorder="1" applyAlignment="1">
      <alignment horizontal="right" vertical="center"/>
    </xf>
    <xf numFmtId="0" fontId="54" fillId="0" borderId="18" xfId="0" applyFont="1" applyFill="1" applyBorder="1" applyAlignment="1">
      <alignment horizontal="right" vertical="center"/>
    </xf>
    <xf numFmtId="2" fontId="54" fillId="0" borderId="3" xfId="0" applyNumberFormat="1" applyFont="1" applyFill="1" applyBorder="1" applyAlignment="1">
      <alignment horizontal="center" vertical="center" wrapText="1"/>
    </xf>
    <xf numFmtId="3" fontId="54" fillId="0" borderId="3" xfId="0" applyNumberFormat="1" applyFont="1" applyFill="1" applyBorder="1" applyAlignment="1">
      <alignment horizontal="center" vertical="center" wrapText="1" shrinkToFit="1"/>
    </xf>
    <xf numFmtId="0" fontId="54" fillId="0" borderId="3" xfId="0" applyNumberFormat="1" applyFont="1" applyFill="1" applyBorder="1" applyAlignment="1">
      <alignment horizontal="center" vertical="center" wrapText="1" shrinkToFit="1"/>
    </xf>
    <xf numFmtId="0" fontId="56" fillId="0" borderId="3" xfId="0" applyNumberFormat="1" applyFont="1" applyFill="1" applyBorder="1" applyAlignment="1">
      <alignment horizontal="left" vertical="center" wrapText="1" shrinkToFit="1"/>
    </xf>
    <xf numFmtId="0" fontId="54" fillId="0" borderId="3" xfId="0" applyNumberFormat="1" applyFont="1" applyFill="1" applyBorder="1" applyAlignment="1">
      <alignment horizontal="left" vertical="center" wrapText="1" shrinkToFit="1"/>
    </xf>
    <xf numFmtId="0" fontId="54" fillId="0" borderId="0" xfId="0" applyFont="1" applyFill="1" applyBorder="1" applyAlignment="1">
      <alignment horizontal="right" vertical="center"/>
    </xf>
    <xf numFmtId="0" fontId="54" fillId="0" borderId="3" xfId="0" applyNumberFormat="1" applyFont="1" applyFill="1" applyBorder="1" applyAlignment="1">
      <alignment horizontal="center"/>
    </xf>
    <xf numFmtId="3" fontId="54" fillId="0" borderId="3" xfId="0" applyNumberFormat="1" applyFont="1" applyFill="1" applyBorder="1" applyAlignment="1">
      <alignment horizontal="left" vertical="center" wrapText="1"/>
    </xf>
    <xf numFmtId="0" fontId="56" fillId="0" borderId="3" xfId="0" applyFont="1" applyFill="1" applyBorder="1" applyAlignment="1">
      <alignment horizontal="left"/>
    </xf>
    <xf numFmtId="3" fontId="56" fillId="0" borderId="3" xfId="0" applyNumberFormat="1" applyFont="1" applyFill="1" applyBorder="1" applyAlignment="1">
      <alignment horizontal="left" vertical="center" wrapText="1"/>
    </xf>
    <xf numFmtId="0" fontId="56" fillId="0" borderId="0" xfId="0" applyFont="1" applyFill="1" applyBorder="1" applyAlignment="1">
      <alignment horizontal="left" vertical="center"/>
    </xf>
    <xf numFmtId="177" fontId="56" fillId="0" borderId="0" xfId="0" applyNumberFormat="1" applyFont="1" applyFill="1" applyBorder="1" applyAlignment="1">
      <alignment horizontal="center" vertical="center"/>
    </xf>
    <xf numFmtId="0" fontId="54" fillId="26" borderId="3" xfId="0" applyFont="1" applyFill="1" applyBorder="1" applyAlignment="1">
      <alignment horizontal="left" vertical="center" wrapText="1"/>
    </xf>
    <xf numFmtId="0" fontId="54" fillId="26" borderId="3" xfId="0" applyFont="1" applyFill="1" applyBorder="1" applyAlignment="1">
      <alignment horizontal="center" vertical="center"/>
    </xf>
    <xf numFmtId="175" fontId="54" fillId="26" borderId="16" xfId="0" applyNumberFormat="1" applyFont="1" applyFill="1" applyBorder="1" applyAlignment="1">
      <alignment horizontal="right" vertical="center" wrapText="1"/>
    </xf>
    <xf numFmtId="0" fontId="56" fillId="26" borderId="0" xfId="0" applyFont="1" applyFill="1" applyBorder="1" applyAlignment="1">
      <alignment vertical="center"/>
    </xf>
    <xf numFmtId="0" fontId="54" fillId="26" borderId="3" xfId="182" applyNumberFormat="1" applyFont="1" applyFill="1" applyBorder="1" applyAlignment="1">
      <alignment horizontal="left" vertical="center" wrapText="1"/>
      <protection locked="0"/>
    </xf>
    <xf numFmtId="0" fontId="54" fillId="26" borderId="3" xfId="0" applyFont="1" applyFill="1" applyBorder="1" applyAlignment="1">
      <alignment horizontal="left" vertical="center" wrapText="1" shrinkToFit="1"/>
    </xf>
    <xf numFmtId="0" fontId="56" fillId="26" borderId="3" xfId="0" applyFont="1" applyFill="1" applyBorder="1" applyAlignment="1">
      <alignment horizontal="left" vertical="center" wrapText="1"/>
    </xf>
    <xf numFmtId="167" fontId="56" fillId="33" borderId="3" xfId="0" applyNumberFormat="1" applyFont="1" applyFill="1" applyBorder="1" applyAlignment="1">
      <alignment horizontal="center" vertical="center" wrapText="1"/>
    </xf>
    <xf numFmtId="175" fontId="56" fillId="26" borderId="16" xfId="0" applyNumberFormat="1" applyFont="1" applyFill="1" applyBorder="1" applyAlignment="1">
      <alignment horizontal="right" vertical="center" wrapText="1"/>
    </xf>
    <xf numFmtId="0" fontId="56" fillId="26" borderId="3" xfId="0" applyFont="1" applyFill="1" applyBorder="1" applyAlignment="1" applyProtection="1">
      <alignment horizontal="left" vertical="center" wrapText="1"/>
      <protection locked="0"/>
    </xf>
    <xf numFmtId="176" fontId="56" fillId="27" borderId="3" xfId="0" applyNumberFormat="1" applyFont="1" applyFill="1" applyBorder="1" applyAlignment="1">
      <alignment horizontal="center" vertical="center" wrapText="1"/>
    </xf>
    <xf numFmtId="0" fontId="54" fillId="26" borderId="12" xfId="0" applyFont="1" applyFill="1" applyBorder="1" applyAlignment="1">
      <alignment horizontal="center" vertical="center" wrapText="1"/>
    </xf>
    <xf numFmtId="167" fontId="56" fillId="34" borderId="3" xfId="0" applyNumberFormat="1" applyFont="1" applyFill="1" applyBorder="1" applyAlignment="1">
      <alignment horizontal="center" vertical="center" wrapText="1"/>
    </xf>
    <xf numFmtId="167" fontId="54" fillId="26" borderId="12" xfId="0" applyNumberFormat="1" applyFont="1" applyFill="1" applyBorder="1" applyAlignment="1">
      <alignment horizontal="center" vertical="center" wrapText="1"/>
    </xf>
    <xf numFmtId="167" fontId="54" fillId="26" borderId="14" xfId="0" applyNumberFormat="1" applyFont="1" applyFill="1" applyBorder="1" applyAlignment="1">
      <alignment horizontal="center" vertical="center" wrapText="1"/>
    </xf>
    <xf numFmtId="0" fontId="54" fillId="26" borderId="3" xfId="0" applyFont="1" applyFill="1" applyBorder="1" applyAlignment="1">
      <alignment horizontal="center"/>
    </xf>
    <xf numFmtId="0" fontId="56" fillId="26" borderId="20" xfId="0" applyFont="1" applyFill="1" applyBorder="1" applyAlignment="1">
      <alignment horizontal="center" vertical="center" wrapText="1"/>
    </xf>
    <xf numFmtId="0" fontId="56" fillId="26" borderId="21" xfId="0" applyFont="1" applyFill="1" applyBorder="1" applyAlignment="1">
      <alignment horizontal="left" vertical="center" wrapText="1"/>
    </xf>
    <xf numFmtId="0" fontId="54" fillId="26" borderId="16" xfId="245" applyFont="1" applyFill="1" applyBorder="1" applyAlignment="1">
      <alignment horizontal="left" vertical="center" wrapText="1"/>
    </xf>
    <xf numFmtId="0" fontId="54" fillId="26" borderId="16" xfId="0" applyFont="1" applyFill="1" applyBorder="1" applyAlignment="1">
      <alignment horizontal="center" vertical="center"/>
    </xf>
    <xf numFmtId="0" fontId="54" fillId="26" borderId="3" xfId="245" applyFont="1" applyFill="1" applyBorder="1" applyAlignment="1">
      <alignment horizontal="left" vertical="center" wrapText="1"/>
    </xf>
    <xf numFmtId="167" fontId="54" fillId="29" borderId="16" xfId="0" applyNumberFormat="1" applyFont="1" applyFill="1" applyBorder="1" applyAlignment="1">
      <alignment horizontal="center" vertical="center" wrapText="1"/>
    </xf>
    <xf numFmtId="167" fontId="57" fillId="26" borderId="3" xfId="0" applyNumberFormat="1" applyFont="1" applyFill="1" applyBorder="1" applyAlignment="1">
      <alignment horizontal="center" vertical="center" wrapText="1"/>
    </xf>
    <xf numFmtId="167" fontId="54" fillId="33" borderId="3" xfId="0" applyNumberFormat="1" applyFont="1" applyFill="1" applyBorder="1" applyAlignment="1">
      <alignment horizontal="center" vertical="center" wrapText="1"/>
    </xf>
    <xf numFmtId="0" fontId="56" fillId="26" borderId="3" xfId="0" applyFont="1" applyFill="1" applyBorder="1" applyAlignment="1">
      <alignment horizontal="left" vertical="center" wrapText="1"/>
    </xf>
    <xf numFmtId="0" fontId="56" fillId="26" borderId="3" xfId="245" applyFont="1" applyFill="1" applyBorder="1" applyAlignment="1">
      <alignment horizontal="left" vertical="center" wrapText="1"/>
    </xf>
    <xf numFmtId="0" fontId="54" fillId="26" borderId="3" xfId="245" applyFont="1" applyFill="1" applyBorder="1" applyAlignment="1">
      <alignment horizontal="center" vertical="center"/>
    </xf>
    <xf numFmtId="167" fontId="56" fillId="26" borderId="16" xfId="0" applyNumberFormat="1" applyFont="1" applyFill="1" applyBorder="1" applyAlignment="1">
      <alignment horizontal="center" vertical="center" wrapText="1"/>
    </xf>
    <xf numFmtId="0" fontId="54" fillId="26" borderId="3" xfId="0" applyFont="1" applyFill="1" applyBorder="1" applyAlignment="1" applyProtection="1">
      <alignment horizontal="left" vertical="center" wrapText="1"/>
      <protection locked="0"/>
    </xf>
    <xf numFmtId="0" fontId="56" fillId="26" borderId="16" xfId="0" applyFont="1" applyFill="1" applyBorder="1" applyAlignment="1" applyProtection="1">
      <alignment horizontal="left" vertical="center" wrapText="1"/>
      <protection locked="0"/>
    </xf>
    <xf numFmtId="0" fontId="54" fillId="26" borderId="15" xfId="0" applyFont="1" applyFill="1" applyBorder="1" applyAlignment="1">
      <alignment horizontal="center" vertical="center"/>
    </xf>
    <xf numFmtId="0" fontId="54" fillId="26" borderId="0" xfId="0" applyFont="1" applyFill="1" applyBorder="1" applyAlignment="1">
      <alignment vertical="center"/>
    </xf>
    <xf numFmtId="0" fontId="56" fillId="26" borderId="15" xfId="0" applyFont="1" applyFill="1" applyBorder="1" applyAlignment="1" applyProtection="1">
      <alignment horizontal="left" vertical="center" wrapText="1"/>
      <protection locked="0"/>
    </xf>
    <xf numFmtId="0" fontId="56" fillId="26" borderId="20" xfId="0" applyFont="1" applyFill="1" applyBorder="1" applyAlignment="1" applyProtection="1">
      <alignment horizontal="center" vertical="center" wrapText="1"/>
      <protection locked="0"/>
    </xf>
    <xf numFmtId="0" fontId="54" fillId="26" borderId="16" xfId="0" applyNumberFormat="1" applyFont="1" applyFill="1" applyBorder="1" applyAlignment="1">
      <alignment horizontal="center" vertical="center"/>
    </xf>
    <xf numFmtId="167" fontId="56" fillId="33" borderId="16" xfId="0" applyNumberFormat="1" applyFont="1" applyFill="1" applyBorder="1" applyAlignment="1">
      <alignment horizontal="center" vertical="center" wrapText="1"/>
    </xf>
    <xf numFmtId="0" fontId="54" fillId="26" borderId="3" xfId="0" applyNumberFormat="1" applyFont="1" applyFill="1" applyBorder="1" applyAlignment="1">
      <alignment horizontal="center" vertical="center"/>
    </xf>
    <xf numFmtId="0" fontId="54" fillId="26" borderId="17" xfId="245" applyFont="1" applyFill="1" applyBorder="1" applyAlignment="1">
      <alignment horizontal="left" vertical="center" wrapText="1"/>
    </xf>
    <xf numFmtId="0" fontId="54" fillId="26" borderId="17" xfId="0" applyNumberFormat="1" applyFont="1" applyFill="1" applyBorder="1" applyAlignment="1">
      <alignment horizontal="center" vertical="center"/>
    </xf>
    <xf numFmtId="167" fontId="54" fillId="28" borderId="17" xfId="0" applyNumberFormat="1" applyFont="1" applyFill="1" applyBorder="1" applyAlignment="1">
      <alignment horizontal="center" vertical="center" wrapText="1"/>
    </xf>
    <xf numFmtId="167" fontId="54" fillId="26" borderId="17" xfId="0" applyNumberFormat="1" applyFont="1" applyFill="1" applyBorder="1" applyAlignment="1">
      <alignment horizontal="center" vertical="center" wrapText="1"/>
    </xf>
    <xf numFmtId="175" fontId="54" fillId="26" borderId="17" xfId="0" applyNumberFormat="1" applyFont="1" applyFill="1" applyBorder="1" applyAlignment="1">
      <alignment horizontal="right" vertical="center" wrapText="1"/>
    </xf>
  </cellXfs>
  <cellStyles count="354">
    <cellStyle name="_Fakt_2" xfId="1" xr:uid="{00000000-0005-0000-0000-000000000000}"/>
    <cellStyle name="_rozhufrovka 2009" xfId="2" xr:uid="{00000000-0005-0000-0000-000001000000}"/>
    <cellStyle name="_АТиСТ 5а МТР липень 2008" xfId="3" xr:uid="{00000000-0005-0000-0000-000002000000}"/>
    <cellStyle name="_ПРГК сводний_" xfId="4" xr:uid="{00000000-0005-0000-0000-000003000000}"/>
    <cellStyle name="_УТГ" xfId="5" xr:uid="{00000000-0005-0000-0000-000004000000}"/>
    <cellStyle name="_Феодосия 5а МТР липень 2008" xfId="6" xr:uid="{00000000-0005-0000-0000-000005000000}"/>
    <cellStyle name="_ХТГ довідка." xfId="7" xr:uid="{00000000-0005-0000-0000-000006000000}"/>
    <cellStyle name="_Шебелинка 5а МТР липень 2008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20% - Акцент1 2" xfId="15" xr:uid="{00000000-0005-0000-0000-00000E000000}"/>
    <cellStyle name="20% - Акцент1 3" xfId="16" xr:uid="{00000000-0005-0000-0000-00000F000000}"/>
    <cellStyle name="20% - Акцент2 2" xfId="17" xr:uid="{00000000-0005-0000-0000-000010000000}"/>
    <cellStyle name="20% - Акцент2 3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4 2" xfId="21" xr:uid="{00000000-0005-0000-0000-000014000000}"/>
    <cellStyle name="20% - Акцент4 3" xfId="22" xr:uid="{00000000-0005-0000-0000-000015000000}"/>
    <cellStyle name="20% - Акцент5 2" xfId="23" xr:uid="{00000000-0005-0000-0000-000016000000}"/>
    <cellStyle name="20% - Акцент5 3" xfId="24" xr:uid="{00000000-0005-0000-0000-000017000000}"/>
    <cellStyle name="20% - Акцент6 2" xfId="25" xr:uid="{00000000-0005-0000-0000-000018000000}"/>
    <cellStyle name="20% - Акцент6 3" xfId="26" xr:uid="{00000000-0005-0000-0000-000019000000}"/>
    <cellStyle name="40% - Accent1" xfId="27" xr:uid="{00000000-0005-0000-0000-00001A000000}"/>
    <cellStyle name="40% - Accent2" xfId="28" xr:uid="{00000000-0005-0000-0000-00001B000000}"/>
    <cellStyle name="40% - Accent3" xfId="29" xr:uid="{00000000-0005-0000-0000-00001C000000}"/>
    <cellStyle name="40% - Accent4" xfId="30" xr:uid="{00000000-0005-0000-0000-00001D000000}"/>
    <cellStyle name="40% - Accent5" xfId="31" xr:uid="{00000000-0005-0000-0000-00001E000000}"/>
    <cellStyle name="40% - Accent6" xfId="32" xr:uid="{00000000-0005-0000-0000-00001F000000}"/>
    <cellStyle name="40% - Акцент1 2" xfId="33" xr:uid="{00000000-0005-0000-0000-000020000000}"/>
    <cellStyle name="40% - Акцент1 3" xfId="34" xr:uid="{00000000-0005-0000-0000-000021000000}"/>
    <cellStyle name="40% - Акцент2 2" xfId="35" xr:uid="{00000000-0005-0000-0000-000022000000}"/>
    <cellStyle name="40% - Акцент2 3" xfId="36" xr:uid="{00000000-0005-0000-0000-000023000000}"/>
    <cellStyle name="40% - Акцент3 2" xfId="37" xr:uid="{00000000-0005-0000-0000-000024000000}"/>
    <cellStyle name="40% - Акцент3 3" xfId="38" xr:uid="{00000000-0005-0000-0000-000025000000}"/>
    <cellStyle name="40% - Акцент4 2" xfId="39" xr:uid="{00000000-0005-0000-0000-000026000000}"/>
    <cellStyle name="40% - Акцент4 3" xfId="40" xr:uid="{00000000-0005-0000-0000-000027000000}"/>
    <cellStyle name="40% - Акцент5 2" xfId="41" xr:uid="{00000000-0005-0000-0000-000028000000}"/>
    <cellStyle name="40% - Акцент5 3" xfId="42" xr:uid="{00000000-0005-0000-0000-000029000000}"/>
    <cellStyle name="40% - Акцент6 2" xfId="43" xr:uid="{00000000-0005-0000-0000-00002A000000}"/>
    <cellStyle name="40% - Акцент6 3" xfId="44" xr:uid="{00000000-0005-0000-0000-00002B000000}"/>
    <cellStyle name="60% - Accent1" xfId="45" xr:uid="{00000000-0005-0000-0000-00002C000000}"/>
    <cellStyle name="60% - Accent2" xfId="46" xr:uid="{00000000-0005-0000-0000-00002D000000}"/>
    <cellStyle name="60% - Accent3" xfId="47" xr:uid="{00000000-0005-0000-0000-00002E000000}"/>
    <cellStyle name="60% - Accent4" xfId="48" xr:uid="{00000000-0005-0000-0000-00002F000000}"/>
    <cellStyle name="60% - Accent5" xfId="49" xr:uid="{00000000-0005-0000-0000-000030000000}"/>
    <cellStyle name="60% - Accent6" xfId="50" xr:uid="{00000000-0005-0000-0000-000031000000}"/>
    <cellStyle name="60% - Акцент1 2" xfId="51" xr:uid="{00000000-0005-0000-0000-000032000000}"/>
    <cellStyle name="60% - Акцент1 3" xfId="52" xr:uid="{00000000-0005-0000-0000-000033000000}"/>
    <cellStyle name="60% - Акцент2 2" xfId="53" xr:uid="{00000000-0005-0000-0000-000034000000}"/>
    <cellStyle name="60% - Акцент2 3" xfId="54" xr:uid="{00000000-0005-0000-0000-000035000000}"/>
    <cellStyle name="60% - Акцент3 2" xfId="55" xr:uid="{00000000-0005-0000-0000-000036000000}"/>
    <cellStyle name="60% - Акцент3 3" xfId="56" xr:uid="{00000000-0005-0000-0000-000037000000}"/>
    <cellStyle name="60% - Акцент4 2" xfId="57" xr:uid="{00000000-0005-0000-0000-000038000000}"/>
    <cellStyle name="60% - Акцент4 3" xfId="58" xr:uid="{00000000-0005-0000-0000-000039000000}"/>
    <cellStyle name="60% - Акцент5 2" xfId="59" xr:uid="{00000000-0005-0000-0000-00003A000000}"/>
    <cellStyle name="60% - Акцент5 3" xfId="60" xr:uid="{00000000-0005-0000-0000-00003B000000}"/>
    <cellStyle name="60% - Акцент6 2" xfId="61" xr:uid="{00000000-0005-0000-0000-00003C000000}"/>
    <cellStyle name="60% - Акцент6 3" xfId="62" xr:uid="{00000000-0005-0000-0000-00003D000000}"/>
    <cellStyle name="Accent1" xfId="63" xr:uid="{00000000-0005-0000-0000-00003E000000}"/>
    <cellStyle name="Accent2" xfId="64" xr:uid="{00000000-0005-0000-0000-00003F000000}"/>
    <cellStyle name="Accent3" xfId="65" xr:uid="{00000000-0005-0000-0000-000040000000}"/>
    <cellStyle name="Accent4" xfId="66" xr:uid="{00000000-0005-0000-0000-000041000000}"/>
    <cellStyle name="Accent5" xfId="67" xr:uid="{00000000-0005-0000-0000-000042000000}"/>
    <cellStyle name="Accent6" xfId="68" xr:uid="{00000000-0005-0000-0000-000043000000}"/>
    <cellStyle name="Bad" xfId="69" xr:uid="{00000000-0005-0000-0000-000044000000}"/>
    <cellStyle name="Calculation" xfId="70" xr:uid="{00000000-0005-0000-0000-000045000000}"/>
    <cellStyle name="Check Cell" xfId="71" xr:uid="{00000000-0005-0000-0000-000046000000}"/>
    <cellStyle name="Column-Header" xfId="72" xr:uid="{00000000-0005-0000-0000-000047000000}"/>
    <cellStyle name="Column-Header 2" xfId="73" xr:uid="{00000000-0005-0000-0000-000048000000}"/>
    <cellStyle name="Column-Header 3" xfId="74" xr:uid="{00000000-0005-0000-0000-000049000000}"/>
    <cellStyle name="Column-Header 4" xfId="75" xr:uid="{00000000-0005-0000-0000-00004A000000}"/>
    <cellStyle name="Column-Header 5" xfId="76" xr:uid="{00000000-0005-0000-0000-00004B000000}"/>
    <cellStyle name="Column-Header 6" xfId="77" xr:uid="{00000000-0005-0000-0000-00004C000000}"/>
    <cellStyle name="Column-Header 7" xfId="78" xr:uid="{00000000-0005-0000-0000-00004D000000}"/>
    <cellStyle name="Column-Header 7 2" xfId="79" xr:uid="{00000000-0005-0000-0000-00004E000000}"/>
    <cellStyle name="Column-Header 8" xfId="80" xr:uid="{00000000-0005-0000-0000-00004F000000}"/>
    <cellStyle name="Column-Header 8 2" xfId="81" xr:uid="{00000000-0005-0000-0000-000050000000}"/>
    <cellStyle name="Column-Header 9" xfId="82" xr:uid="{00000000-0005-0000-0000-000051000000}"/>
    <cellStyle name="Column-Header 9 2" xfId="83" xr:uid="{00000000-0005-0000-0000-000052000000}"/>
    <cellStyle name="Column-Header_Zvit rux-koshtiv 2010 Департамент " xfId="84" xr:uid="{00000000-0005-0000-0000-000053000000}"/>
    <cellStyle name="Comma_2005_03_15-Финансовый_БГ" xfId="85" xr:uid="{00000000-0005-0000-0000-000054000000}"/>
    <cellStyle name="Define-Column" xfId="86" xr:uid="{00000000-0005-0000-0000-000055000000}"/>
    <cellStyle name="Define-Column 10" xfId="87" xr:uid="{00000000-0005-0000-0000-000056000000}"/>
    <cellStyle name="Define-Column 2" xfId="88" xr:uid="{00000000-0005-0000-0000-000057000000}"/>
    <cellStyle name="Define-Column 3" xfId="89" xr:uid="{00000000-0005-0000-0000-000058000000}"/>
    <cellStyle name="Define-Column 4" xfId="90" xr:uid="{00000000-0005-0000-0000-000059000000}"/>
    <cellStyle name="Define-Column 5" xfId="91" xr:uid="{00000000-0005-0000-0000-00005A000000}"/>
    <cellStyle name="Define-Column 6" xfId="92" xr:uid="{00000000-0005-0000-0000-00005B000000}"/>
    <cellStyle name="Define-Column 7" xfId="93" xr:uid="{00000000-0005-0000-0000-00005C000000}"/>
    <cellStyle name="Define-Column 7 2" xfId="94" xr:uid="{00000000-0005-0000-0000-00005D000000}"/>
    <cellStyle name="Define-Column 7 3" xfId="95" xr:uid="{00000000-0005-0000-0000-00005E000000}"/>
    <cellStyle name="Define-Column 8" xfId="96" xr:uid="{00000000-0005-0000-0000-00005F000000}"/>
    <cellStyle name="Define-Column 8 2" xfId="97" xr:uid="{00000000-0005-0000-0000-000060000000}"/>
    <cellStyle name="Define-Column 8 3" xfId="98" xr:uid="{00000000-0005-0000-0000-000061000000}"/>
    <cellStyle name="Define-Column 9" xfId="99" xr:uid="{00000000-0005-0000-0000-000062000000}"/>
    <cellStyle name="Define-Column 9 2" xfId="100" xr:uid="{00000000-0005-0000-0000-000063000000}"/>
    <cellStyle name="Define-Column 9 3" xfId="101" xr:uid="{00000000-0005-0000-0000-000064000000}"/>
    <cellStyle name="Define-Column_Zvit rux-koshtiv 2010 Департамент " xfId="102" xr:uid="{00000000-0005-0000-0000-000065000000}"/>
    <cellStyle name="Explanatory Text" xfId="103" xr:uid="{00000000-0005-0000-0000-000066000000}"/>
    <cellStyle name="FS10" xfId="104" xr:uid="{00000000-0005-0000-0000-000067000000}"/>
    <cellStyle name="Good" xfId="105" xr:uid="{00000000-0005-0000-0000-000068000000}"/>
    <cellStyle name="Heading 1" xfId="106" xr:uid="{00000000-0005-0000-0000-000069000000}"/>
    <cellStyle name="Heading 2" xfId="107" xr:uid="{00000000-0005-0000-0000-00006A000000}"/>
    <cellStyle name="Heading 3" xfId="108" xr:uid="{00000000-0005-0000-0000-00006B000000}"/>
    <cellStyle name="Heading 4" xfId="109" xr:uid="{00000000-0005-0000-0000-00006C000000}"/>
    <cellStyle name="Hyperlink 2" xfId="110" xr:uid="{00000000-0005-0000-0000-00006D000000}"/>
    <cellStyle name="Input" xfId="111" xr:uid="{00000000-0005-0000-0000-00006E000000}"/>
    <cellStyle name="Level0" xfId="112" xr:uid="{00000000-0005-0000-0000-00006F000000}"/>
    <cellStyle name="Level0 10" xfId="113" xr:uid="{00000000-0005-0000-0000-000070000000}"/>
    <cellStyle name="Level0 2" xfId="114" xr:uid="{00000000-0005-0000-0000-000071000000}"/>
    <cellStyle name="Level0 2 2" xfId="115" xr:uid="{00000000-0005-0000-0000-000072000000}"/>
    <cellStyle name="Level0 3" xfId="116" xr:uid="{00000000-0005-0000-0000-000073000000}"/>
    <cellStyle name="Level0 3 2" xfId="117" xr:uid="{00000000-0005-0000-0000-000074000000}"/>
    <cellStyle name="Level0 4" xfId="118" xr:uid="{00000000-0005-0000-0000-000075000000}"/>
    <cellStyle name="Level0 4 2" xfId="119" xr:uid="{00000000-0005-0000-0000-000076000000}"/>
    <cellStyle name="Level0 5" xfId="120" xr:uid="{00000000-0005-0000-0000-000077000000}"/>
    <cellStyle name="Level0 6" xfId="121" xr:uid="{00000000-0005-0000-0000-000078000000}"/>
    <cellStyle name="Level0 7" xfId="122" xr:uid="{00000000-0005-0000-0000-000079000000}"/>
    <cellStyle name="Level0 7 2" xfId="123" xr:uid="{00000000-0005-0000-0000-00007A000000}"/>
    <cellStyle name="Level0 7 3" xfId="124" xr:uid="{00000000-0005-0000-0000-00007B000000}"/>
    <cellStyle name="Level0 8" xfId="125" xr:uid="{00000000-0005-0000-0000-00007C000000}"/>
    <cellStyle name="Level0 8 2" xfId="126" xr:uid="{00000000-0005-0000-0000-00007D000000}"/>
    <cellStyle name="Level0 8 3" xfId="127" xr:uid="{00000000-0005-0000-0000-00007E000000}"/>
    <cellStyle name="Level0 9" xfId="128" xr:uid="{00000000-0005-0000-0000-00007F000000}"/>
    <cellStyle name="Level0 9 2" xfId="129" xr:uid="{00000000-0005-0000-0000-000080000000}"/>
    <cellStyle name="Level0 9 3" xfId="130" xr:uid="{00000000-0005-0000-0000-000081000000}"/>
    <cellStyle name="Level0_Zvit rux-koshtiv 2010 Департамент " xfId="131" xr:uid="{00000000-0005-0000-0000-000082000000}"/>
    <cellStyle name="Level1" xfId="132" xr:uid="{00000000-0005-0000-0000-000083000000}"/>
    <cellStyle name="Level1 2" xfId="133" xr:uid="{00000000-0005-0000-0000-000084000000}"/>
    <cellStyle name="Level1-Numbers" xfId="134" xr:uid="{00000000-0005-0000-0000-000085000000}"/>
    <cellStyle name="Level1-Numbers 2" xfId="135" xr:uid="{00000000-0005-0000-0000-000086000000}"/>
    <cellStyle name="Level1-Numbers-Hide" xfId="136" xr:uid="{00000000-0005-0000-0000-000087000000}"/>
    <cellStyle name="Level2" xfId="137" xr:uid="{00000000-0005-0000-0000-000088000000}"/>
    <cellStyle name="Level2 2" xfId="138" xr:uid="{00000000-0005-0000-0000-000089000000}"/>
    <cellStyle name="Level2-Hide" xfId="139" xr:uid="{00000000-0005-0000-0000-00008A000000}"/>
    <cellStyle name="Level2-Hide 2" xfId="140" xr:uid="{00000000-0005-0000-0000-00008B000000}"/>
    <cellStyle name="Level2-Numbers" xfId="141" xr:uid="{00000000-0005-0000-0000-00008C000000}"/>
    <cellStyle name="Level2-Numbers 2" xfId="142" xr:uid="{00000000-0005-0000-0000-00008D000000}"/>
    <cellStyle name="Level2-Numbers-Hide" xfId="143" xr:uid="{00000000-0005-0000-0000-00008E000000}"/>
    <cellStyle name="Level3" xfId="144" xr:uid="{00000000-0005-0000-0000-00008F000000}"/>
    <cellStyle name="Level3 2" xfId="145" xr:uid="{00000000-0005-0000-0000-000090000000}"/>
    <cellStyle name="Level3 3" xfId="146" xr:uid="{00000000-0005-0000-0000-000091000000}"/>
    <cellStyle name="Level3_План департамент_2010_1207" xfId="147" xr:uid="{00000000-0005-0000-0000-000092000000}"/>
    <cellStyle name="Level3-Hide" xfId="148" xr:uid="{00000000-0005-0000-0000-000093000000}"/>
    <cellStyle name="Level3-Hide 2" xfId="149" xr:uid="{00000000-0005-0000-0000-000094000000}"/>
    <cellStyle name="Level3-Numbers" xfId="150" xr:uid="{00000000-0005-0000-0000-000095000000}"/>
    <cellStyle name="Level3-Numbers 2" xfId="151" xr:uid="{00000000-0005-0000-0000-000096000000}"/>
    <cellStyle name="Level3-Numbers 3" xfId="152" xr:uid="{00000000-0005-0000-0000-000097000000}"/>
    <cellStyle name="Level3-Numbers_План департамент_2010_1207" xfId="153" xr:uid="{00000000-0005-0000-0000-000098000000}"/>
    <cellStyle name="Level3-Numbers-Hide" xfId="154" xr:uid="{00000000-0005-0000-0000-000099000000}"/>
    <cellStyle name="Level4" xfId="155" xr:uid="{00000000-0005-0000-0000-00009A000000}"/>
    <cellStyle name="Level4 2" xfId="156" xr:uid="{00000000-0005-0000-0000-00009B000000}"/>
    <cellStyle name="Level4-Hide" xfId="157" xr:uid="{00000000-0005-0000-0000-00009C000000}"/>
    <cellStyle name="Level4-Hide 2" xfId="158" xr:uid="{00000000-0005-0000-0000-00009D000000}"/>
    <cellStyle name="Level4-Numbers" xfId="159" xr:uid="{00000000-0005-0000-0000-00009E000000}"/>
    <cellStyle name="Level4-Numbers 2" xfId="160" xr:uid="{00000000-0005-0000-0000-00009F000000}"/>
    <cellStyle name="Level4-Numbers-Hide" xfId="161" xr:uid="{00000000-0005-0000-0000-0000A0000000}"/>
    <cellStyle name="Level5" xfId="162" xr:uid="{00000000-0005-0000-0000-0000A1000000}"/>
    <cellStyle name="Level5 2" xfId="163" xr:uid="{00000000-0005-0000-0000-0000A2000000}"/>
    <cellStyle name="Level5-Hide" xfId="164" xr:uid="{00000000-0005-0000-0000-0000A3000000}"/>
    <cellStyle name="Level5-Hide 2" xfId="165" xr:uid="{00000000-0005-0000-0000-0000A4000000}"/>
    <cellStyle name="Level5-Numbers" xfId="166" xr:uid="{00000000-0005-0000-0000-0000A5000000}"/>
    <cellStyle name="Level5-Numbers 2" xfId="167" xr:uid="{00000000-0005-0000-0000-0000A6000000}"/>
    <cellStyle name="Level5-Numbers-Hide" xfId="168" xr:uid="{00000000-0005-0000-0000-0000A7000000}"/>
    <cellStyle name="Level6" xfId="169" xr:uid="{00000000-0005-0000-0000-0000A8000000}"/>
    <cellStyle name="Level6 2" xfId="170" xr:uid="{00000000-0005-0000-0000-0000A9000000}"/>
    <cellStyle name="Level6-Hide" xfId="171" xr:uid="{00000000-0005-0000-0000-0000AA000000}"/>
    <cellStyle name="Level6-Hide 2" xfId="172" xr:uid="{00000000-0005-0000-0000-0000AB000000}"/>
    <cellStyle name="Level6-Numbers" xfId="173" xr:uid="{00000000-0005-0000-0000-0000AC000000}"/>
    <cellStyle name="Level6-Numbers 2" xfId="174" xr:uid="{00000000-0005-0000-0000-0000AD000000}"/>
    <cellStyle name="Level7" xfId="175" xr:uid="{00000000-0005-0000-0000-0000AE000000}"/>
    <cellStyle name="Level7-Hide" xfId="176" xr:uid="{00000000-0005-0000-0000-0000AF000000}"/>
    <cellStyle name="Level7-Numbers" xfId="177" xr:uid="{00000000-0005-0000-0000-0000B0000000}"/>
    <cellStyle name="Linked Cell" xfId="178" xr:uid="{00000000-0005-0000-0000-0000B1000000}"/>
    <cellStyle name="Neutral" xfId="179" xr:uid="{00000000-0005-0000-0000-0000B2000000}"/>
    <cellStyle name="Normal 2" xfId="180" xr:uid="{00000000-0005-0000-0000-0000B3000000}"/>
    <cellStyle name="Normal_2005_03_15-Финансовый_БГ" xfId="181" xr:uid="{00000000-0005-0000-0000-0000B4000000}"/>
    <cellStyle name="Normal_GSE DCF_Model_31_07_09 final" xfId="182" xr:uid="{00000000-0005-0000-0000-0000B5000000}"/>
    <cellStyle name="Note" xfId="183" xr:uid="{00000000-0005-0000-0000-0000B6000000}"/>
    <cellStyle name="Number-Cells" xfId="184" xr:uid="{00000000-0005-0000-0000-0000B7000000}"/>
    <cellStyle name="Number-Cells-Column2" xfId="185" xr:uid="{00000000-0005-0000-0000-0000B8000000}"/>
    <cellStyle name="Number-Cells-Column5" xfId="186" xr:uid="{00000000-0005-0000-0000-0000B9000000}"/>
    <cellStyle name="Output" xfId="187" xr:uid="{00000000-0005-0000-0000-0000BA000000}"/>
    <cellStyle name="Row-Header" xfId="188" xr:uid="{00000000-0005-0000-0000-0000BB000000}"/>
    <cellStyle name="Row-Header 2" xfId="189" xr:uid="{00000000-0005-0000-0000-0000BC000000}"/>
    <cellStyle name="Title" xfId="190" xr:uid="{00000000-0005-0000-0000-0000BD000000}"/>
    <cellStyle name="Total" xfId="191" xr:uid="{00000000-0005-0000-0000-0000BE000000}"/>
    <cellStyle name="Warning Text" xfId="192" xr:uid="{00000000-0005-0000-0000-0000BF000000}"/>
    <cellStyle name="Акцент1 2" xfId="193" xr:uid="{00000000-0005-0000-0000-0000C0000000}"/>
    <cellStyle name="Акцент1 3" xfId="194" xr:uid="{00000000-0005-0000-0000-0000C1000000}"/>
    <cellStyle name="Акцент2 2" xfId="195" xr:uid="{00000000-0005-0000-0000-0000C2000000}"/>
    <cellStyle name="Акцент2 3" xfId="196" xr:uid="{00000000-0005-0000-0000-0000C3000000}"/>
    <cellStyle name="Акцент3 2" xfId="197" xr:uid="{00000000-0005-0000-0000-0000C4000000}"/>
    <cellStyle name="Акцент3 3" xfId="198" xr:uid="{00000000-0005-0000-0000-0000C5000000}"/>
    <cellStyle name="Акцент4 2" xfId="199" xr:uid="{00000000-0005-0000-0000-0000C6000000}"/>
    <cellStyle name="Акцент4 3" xfId="200" xr:uid="{00000000-0005-0000-0000-0000C7000000}"/>
    <cellStyle name="Акцент5 2" xfId="201" xr:uid="{00000000-0005-0000-0000-0000C8000000}"/>
    <cellStyle name="Акцент5 3" xfId="202" xr:uid="{00000000-0005-0000-0000-0000C9000000}"/>
    <cellStyle name="Акцент6 2" xfId="203" xr:uid="{00000000-0005-0000-0000-0000CA000000}"/>
    <cellStyle name="Акцент6 3" xfId="204" xr:uid="{00000000-0005-0000-0000-0000CB000000}"/>
    <cellStyle name="Ввод  2" xfId="205" xr:uid="{00000000-0005-0000-0000-0000CC000000}"/>
    <cellStyle name="Ввод  3" xfId="206" xr:uid="{00000000-0005-0000-0000-0000CD000000}"/>
    <cellStyle name="Відсотковий" xfId="291" builtinId="5"/>
    <cellStyle name="Вывод 2" xfId="207" xr:uid="{00000000-0005-0000-0000-0000CE000000}"/>
    <cellStyle name="Вывод 3" xfId="208" xr:uid="{00000000-0005-0000-0000-0000CF000000}"/>
    <cellStyle name="Вычисление 2" xfId="209" xr:uid="{00000000-0005-0000-0000-0000D0000000}"/>
    <cellStyle name="Вычисление 3" xfId="210" xr:uid="{00000000-0005-0000-0000-0000D1000000}"/>
    <cellStyle name="Денежный 2" xfId="211" xr:uid="{00000000-0005-0000-0000-0000D2000000}"/>
    <cellStyle name="Заголовок 1 2" xfId="212" xr:uid="{00000000-0005-0000-0000-0000D3000000}"/>
    <cellStyle name="Заголовок 1 3" xfId="213" xr:uid="{00000000-0005-0000-0000-0000D4000000}"/>
    <cellStyle name="Заголовок 2 2" xfId="214" xr:uid="{00000000-0005-0000-0000-0000D5000000}"/>
    <cellStyle name="Заголовок 2 3" xfId="215" xr:uid="{00000000-0005-0000-0000-0000D6000000}"/>
    <cellStyle name="Заголовок 3 2" xfId="216" xr:uid="{00000000-0005-0000-0000-0000D7000000}"/>
    <cellStyle name="Заголовок 3 3" xfId="217" xr:uid="{00000000-0005-0000-0000-0000D8000000}"/>
    <cellStyle name="Заголовок 4 2" xfId="218" xr:uid="{00000000-0005-0000-0000-0000D9000000}"/>
    <cellStyle name="Заголовок 4 3" xfId="219" xr:uid="{00000000-0005-0000-0000-0000DA000000}"/>
    <cellStyle name="Звичайний" xfId="0" builtinId="0"/>
    <cellStyle name="Итог 2" xfId="220" xr:uid="{00000000-0005-0000-0000-0000DB000000}"/>
    <cellStyle name="Итог 3" xfId="221" xr:uid="{00000000-0005-0000-0000-0000DC000000}"/>
    <cellStyle name="Контрольная ячейка 2" xfId="222" xr:uid="{00000000-0005-0000-0000-0000DD000000}"/>
    <cellStyle name="Контрольная ячейка 3" xfId="223" xr:uid="{00000000-0005-0000-0000-0000DE000000}"/>
    <cellStyle name="Название 2" xfId="224" xr:uid="{00000000-0005-0000-0000-0000DF000000}"/>
    <cellStyle name="Название 3" xfId="225" xr:uid="{00000000-0005-0000-0000-0000E0000000}"/>
    <cellStyle name="Нейтральный 2" xfId="226" xr:uid="{00000000-0005-0000-0000-0000E1000000}"/>
    <cellStyle name="Нейтральный 3" xfId="227" xr:uid="{00000000-0005-0000-0000-0000E2000000}"/>
    <cellStyle name="Обычный 10" xfId="228" xr:uid="{00000000-0005-0000-0000-0000E4000000}"/>
    <cellStyle name="Обычный 11" xfId="229" xr:uid="{00000000-0005-0000-0000-0000E5000000}"/>
    <cellStyle name="Обычный 12" xfId="230" xr:uid="{00000000-0005-0000-0000-0000E6000000}"/>
    <cellStyle name="Обычный 13" xfId="231" xr:uid="{00000000-0005-0000-0000-0000E7000000}"/>
    <cellStyle name="Обычный 14" xfId="232" xr:uid="{00000000-0005-0000-0000-0000E8000000}"/>
    <cellStyle name="Обычный 15" xfId="233" xr:uid="{00000000-0005-0000-0000-0000E9000000}"/>
    <cellStyle name="Обычный 16" xfId="234" xr:uid="{00000000-0005-0000-0000-0000EA000000}"/>
    <cellStyle name="Обычный 17" xfId="235" xr:uid="{00000000-0005-0000-0000-0000EB000000}"/>
    <cellStyle name="Обычный 18" xfId="236" xr:uid="{00000000-0005-0000-0000-0000EC000000}"/>
    <cellStyle name="Обычный 2" xfId="237" xr:uid="{00000000-0005-0000-0000-0000ED000000}"/>
    <cellStyle name="Обычный 2 10" xfId="238" xr:uid="{00000000-0005-0000-0000-0000EE000000}"/>
    <cellStyle name="Обычный 2 11" xfId="239" xr:uid="{00000000-0005-0000-0000-0000EF000000}"/>
    <cellStyle name="Обычный 2 12" xfId="240" xr:uid="{00000000-0005-0000-0000-0000F0000000}"/>
    <cellStyle name="Обычный 2 13" xfId="241" xr:uid="{00000000-0005-0000-0000-0000F1000000}"/>
    <cellStyle name="Обычный 2 14" xfId="242" xr:uid="{00000000-0005-0000-0000-0000F2000000}"/>
    <cellStyle name="Обычный 2 15" xfId="243" xr:uid="{00000000-0005-0000-0000-0000F3000000}"/>
    <cellStyle name="Обычный 2 16" xfId="244" xr:uid="{00000000-0005-0000-0000-0000F4000000}"/>
    <cellStyle name="Обычный 2 2" xfId="245" xr:uid="{00000000-0005-0000-0000-0000F5000000}"/>
    <cellStyle name="Обычный 2 2 2" xfId="246" xr:uid="{00000000-0005-0000-0000-0000F6000000}"/>
    <cellStyle name="Обычный 2 2 3" xfId="247" xr:uid="{00000000-0005-0000-0000-0000F7000000}"/>
    <cellStyle name="Обычный 2 2_Расшифровка прочих" xfId="248" xr:uid="{00000000-0005-0000-0000-0000F8000000}"/>
    <cellStyle name="Обычный 2 3" xfId="249" xr:uid="{00000000-0005-0000-0000-0000F9000000}"/>
    <cellStyle name="Обычный 2 4" xfId="250" xr:uid="{00000000-0005-0000-0000-0000FA000000}"/>
    <cellStyle name="Обычный 2 5" xfId="251" xr:uid="{00000000-0005-0000-0000-0000FB000000}"/>
    <cellStyle name="Обычный 2 6" xfId="252" xr:uid="{00000000-0005-0000-0000-0000FC000000}"/>
    <cellStyle name="Обычный 2 7" xfId="253" xr:uid="{00000000-0005-0000-0000-0000FD000000}"/>
    <cellStyle name="Обычный 2 8" xfId="254" xr:uid="{00000000-0005-0000-0000-0000FE000000}"/>
    <cellStyle name="Обычный 2 9" xfId="255" xr:uid="{00000000-0005-0000-0000-0000FF000000}"/>
    <cellStyle name="Обычный 2_2604-2010" xfId="256" xr:uid="{00000000-0005-0000-0000-000000010000}"/>
    <cellStyle name="Обычный 3" xfId="257" xr:uid="{00000000-0005-0000-0000-000001010000}"/>
    <cellStyle name="Обычный 3 10" xfId="258" xr:uid="{00000000-0005-0000-0000-000002010000}"/>
    <cellStyle name="Обычный 3 11" xfId="259" xr:uid="{00000000-0005-0000-0000-000003010000}"/>
    <cellStyle name="Обычный 3 12" xfId="260" xr:uid="{00000000-0005-0000-0000-000004010000}"/>
    <cellStyle name="Обычный 3 13" xfId="261" xr:uid="{00000000-0005-0000-0000-000005010000}"/>
    <cellStyle name="Обычный 3 14" xfId="262" xr:uid="{00000000-0005-0000-0000-000006010000}"/>
    <cellStyle name="Обычный 3 2" xfId="263" xr:uid="{00000000-0005-0000-0000-000007010000}"/>
    <cellStyle name="Обычный 3 3" xfId="264" xr:uid="{00000000-0005-0000-0000-000008010000}"/>
    <cellStyle name="Обычный 3 4" xfId="265" xr:uid="{00000000-0005-0000-0000-000009010000}"/>
    <cellStyle name="Обычный 3 5" xfId="266" xr:uid="{00000000-0005-0000-0000-00000A010000}"/>
    <cellStyle name="Обычный 3 6" xfId="267" xr:uid="{00000000-0005-0000-0000-00000B010000}"/>
    <cellStyle name="Обычный 3 7" xfId="268" xr:uid="{00000000-0005-0000-0000-00000C010000}"/>
    <cellStyle name="Обычный 3 8" xfId="269" xr:uid="{00000000-0005-0000-0000-00000D010000}"/>
    <cellStyle name="Обычный 3 9" xfId="270" xr:uid="{00000000-0005-0000-0000-00000E010000}"/>
    <cellStyle name="Обычный 3_Дефицит_7 млрд_0608_бс" xfId="271" xr:uid="{00000000-0005-0000-0000-00000F010000}"/>
    <cellStyle name="Обычный 4" xfId="272" xr:uid="{00000000-0005-0000-0000-000010010000}"/>
    <cellStyle name="Обычный 5" xfId="273" xr:uid="{00000000-0005-0000-0000-000011010000}"/>
    <cellStyle name="Обычный 5 2" xfId="274" xr:uid="{00000000-0005-0000-0000-000012010000}"/>
    <cellStyle name="Обычный 6" xfId="275" xr:uid="{00000000-0005-0000-0000-000013010000}"/>
    <cellStyle name="Обычный 6 2" xfId="276" xr:uid="{00000000-0005-0000-0000-000014010000}"/>
    <cellStyle name="Обычный 6 3" xfId="277" xr:uid="{00000000-0005-0000-0000-000015010000}"/>
    <cellStyle name="Обычный 6 4" xfId="278" xr:uid="{00000000-0005-0000-0000-000016010000}"/>
    <cellStyle name="Обычный 6_Дефицит_7 млрд_0608_бс" xfId="279" xr:uid="{00000000-0005-0000-0000-000017010000}"/>
    <cellStyle name="Обычный 7" xfId="280" xr:uid="{00000000-0005-0000-0000-000018010000}"/>
    <cellStyle name="Обычный 7 2" xfId="281" xr:uid="{00000000-0005-0000-0000-000019010000}"/>
    <cellStyle name="Обычный 8" xfId="282" xr:uid="{00000000-0005-0000-0000-00001A010000}"/>
    <cellStyle name="Обычный 9" xfId="283" xr:uid="{00000000-0005-0000-0000-00001B010000}"/>
    <cellStyle name="Обычный 9 2" xfId="284" xr:uid="{00000000-0005-0000-0000-00001C010000}"/>
    <cellStyle name="Плохой 2" xfId="285" xr:uid="{00000000-0005-0000-0000-00001D010000}"/>
    <cellStyle name="Плохой 3" xfId="286" xr:uid="{00000000-0005-0000-0000-00001E010000}"/>
    <cellStyle name="Пояснение 2" xfId="287" xr:uid="{00000000-0005-0000-0000-00001F010000}"/>
    <cellStyle name="Пояснение 3" xfId="288" xr:uid="{00000000-0005-0000-0000-000020010000}"/>
    <cellStyle name="Примечание 2" xfId="289" xr:uid="{00000000-0005-0000-0000-000021010000}"/>
    <cellStyle name="Примечание 3" xfId="290" xr:uid="{00000000-0005-0000-0000-000022010000}"/>
    <cellStyle name="Процентный 2" xfId="292" xr:uid="{00000000-0005-0000-0000-000024010000}"/>
    <cellStyle name="Процентный 2 10" xfId="293" xr:uid="{00000000-0005-0000-0000-000025010000}"/>
    <cellStyle name="Процентный 2 11" xfId="294" xr:uid="{00000000-0005-0000-0000-000026010000}"/>
    <cellStyle name="Процентный 2 12" xfId="295" xr:uid="{00000000-0005-0000-0000-000027010000}"/>
    <cellStyle name="Процентный 2 13" xfId="296" xr:uid="{00000000-0005-0000-0000-000028010000}"/>
    <cellStyle name="Процентный 2 14" xfId="297" xr:uid="{00000000-0005-0000-0000-000029010000}"/>
    <cellStyle name="Процентный 2 15" xfId="298" xr:uid="{00000000-0005-0000-0000-00002A010000}"/>
    <cellStyle name="Процентный 2 16" xfId="299" xr:uid="{00000000-0005-0000-0000-00002B010000}"/>
    <cellStyle name="Процентный 2 2" xfId="300" xr:uid="{00000000-0005-0000-0000-00002C010000}"/>
    <cellStyle name="Процентный 2 3" xfId="301" xr:uid="{00000000-0005-0000-0000-00002D010000}"/>
    <cellStyle name="Процентный 2 4" xfId="302" xr:uid="{00000000-0005-0000-0000-00002E010000}"/>
    <cellStyle name="Процентный 2 5" xfId="303" xr:uid="{00000000-0005-0000-0000-00002F010000}"/>
    <cellStyle name="Процентный 2 6" xfId="304" xr:uid="{00000000-0005-0000-0000-000030010000}"/>
    <cellStyle name="Процентный 2 7" xfId="305" xr:uid="{00000000-0005-0000-0000-000031010000}"/>
    <cellStyle name="Процентный 2 8" xfId="306" xr:uid="{00000000-0005-0000-0000-000032010000}"/>
    <cellStyle name="Процентный 2 9" xfId="307" xr:uid="{00000000-0005-0000-0000-000033010000}"/>
    <cellStyle name="Процентный 3" xfId="308" xr:uid="{00000000-0005-0000-0000-000034010000}"/>
    <cellStyle name="Процентный 4" xfId="309" xr:uid="{00000000-0005-0000-0000-000035010000}"/>
    <cellStyle name="Процентный 4 2" xfId="310" xr:uid="{00000000-0005-0000-0000-000036010000}"/>
    <cellStyle name="Связанная ячейка 2" xfId="311" xr:uid="{00000000-0005-0000-0000-000037010000}"/>
    <cellStyle name="Связанная ячейка 3" xfId="312" xr:uid="{00000000-0005-0000-0000-000038010000}"/>
    <cellStyle name="Стиль 1" xfId="313" xr:uid="{00000000-0005-0000-0000-000039010000}"/>
    <cellStyle name="Стиль 1 2" xfId="314" xr:uid="{00000000-0005-0000-0000-00003A010000}"/>
    <cellStyle name="Стиль 1 3" xfId="315" xr:uid="{00000000-0005-0000-0000-00003B010000}"/>
    <cellStyle name="Стиль 1 4" xfId="316" xr:uid="{00000000-0005-0000-0000-00003C010000}"/>
    <cellStyle name="Стиль 1 5" xfId="317" xr:uid="{00000000-0005-0000-0000-00003D010000}"/>
    <cellStyle name="Стиль 1 6" xfId="318" xr:uid="{00000000-0005-0000-0000-00003E010000}"/>
    <cellStyle name="Стиль 1 7" xfId="319" xr:uid="{00000000-0005-0000-0000-00003F010000}"/>
    <cellStyle name="Текст предупреждения 2" xfId="320" xr:uid="{00000000-0005-0000-0000-000040010000}"/>
    <cellStyle name="Текст предупреждения 3" xfId="321" xr:uid="{00000000-0005-0000-0000-000041010000}"/>
    <cellStyle name="Тысячи [0]_1.62" xfId="322" xr:uid="{00000000-0005-0000-0000-000042010000}"/>
    <cellStyle name="Тысячи_1.62" xfId="323" xr:uid="{00000000-0005-0000-0000-000043010000}"/>
    <cellStyle name="Финансовый 2" xfId="324" xr:uid="{00000000-0005-0000-0000-000044010000}"/>
    <cellStyle name="Финансовый 2 10" xfId="325" xr:uid="{00000000-0005-0000-0000-000045010000}"/>
    <cellStyle name="Финансовый 2 11" xfId="326" xr:uid="{00000000-0005-0000-0000-000046010000}"/>
    <cellStyle name="Финансовый 2 12" xfId="327" xr:uid="{00000000-0005-0000-0000-000047010000}"/>
    <cellStyle name="Финансовый 2 13" xfId="328" xr:uid="{00000000-0005-0000-0000-000048010000}"/>
    <cellStyle name="Финансовый 2 14" xfId="329" xr:uid="{00000000-0005-0000-0000-000049010000}"/>
    <cellStyle name="Финансовый 2 15" xfId="330" xr:uid="{00000000-0005-0000-0000-00004A010000}"/>
    <cellStyle name="Финансовый 2 16" xfId="331" xr:uid="{00000000-0005-0000-0000-00004B010000}"/>
    <cellStyle name="Финансовый 2 17" xfId="332" xr:uid="{00000000-0005-0000-0000-00004C010000}"/>
    <cellStyle name="Финансовый 2 2" xfId="333" xr:uid="{00000000-0005-0000-0000-00004D010000}"/>
    <cellStyle name="Финансовый 2 3" xfId="334" xr:uid="{00000000-0005-0000-0000-00004E010000}"/>
    <cellStyle name="Финансовый 2 4" xfId="335" xr:uid="{00000000-0005-0000-0000-00004F010000}"/>
    <cellStyle name="Финансовый 2 5" xfId="336" xr:uid="{00000000-0005-0000-0000-000050010000}"/>
    <cellStyle name="Финансовый 2 6" xfId="337" xr:uid="{00000000-0005-0000-0000-000051010000}"/>
    <cellStyle name="Финансовый 2 7" xfId="338" xr:uid="{00000000-0005-0000-0000-000052010000}"/>
    <cellStyle name="Финансовый 2 8" xfId="339" xr:uid="{00000000-0005-0000-0000-000053010000}"/>
    <cellStyle name="Финансовый 2 9" xfId="340" xr:uid="{00000000-0005-0000-0000-000054010000}"/>
    <cellStyle name="Финансовый 3" xfId="341" xr:uid="{00000000-0005-0000-0000-000055010000}"/>
    <cellStyle name="Финансовый 3 2" xfId="342" xr:uid="{00000000-0005-0000-0000-000056010000}"/>
    <cellStyle name="Финансовый 4" xfId="343" xr:uid="{00000000-0005-0000-0000-000057010000}"/>
    <cellStyle name="Финансовый 4 2" xfId="344" xr:uid="{00000000-0005-0000-0000-000058010000}"/>
    <cellStyle name="Финансовый 4 3" xfId="345" xr:uid="{00000000-0005-0000-0000-000059010000}"/>
    <cellStyle name="Финансовый 5" xfId="346" xr:uid="{00000000-0005-0000-0000-00005A010000}"/>
    <cellStyle name="Финансовый 6" xfId="347" xr:uid="{00000000-0005-0000-0000-00005B010000}"/>
    <cellStyle name="Финансовый 7" xfId="348" xr:uid="{00000000-0005-0000-0000-00005C010000}"/>
    <cellStyle name="Хороший 2" xfId="349" xr:uid="{00000000-0005-0000-0000-00005D010000}"/>
    <cellStyle name="Хороший 3" xfId="350" xr:uid="{00000000-0005-0000-0000-00005E010000}"/>
    <cellStyle name="числовой" xfId="351" xr:uid="{00000000-0005-0000-0000-00005F010000}"/>
    <cellStyle name="Ю" xfId="352" xr:uid="{00000000-0005-0000-0000-000060010000}"/>
    <cellStyle name="Ю-FreeSet_10" xfId="353" xr:uid="{00000000-0005-0000-0000-00006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%D0%92%D0%92%D0%9F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://www.bank.gov.ua/%D0%9C%D0%BE%D0%B8%20%D0%B4%D0%BE%D0%BA%D1%83%D0%BC%D0%B5%D0%BD%D1%82%D1%8B/Sergey/%D0%9F%D1%80%D0%BE%D0%B3%D0%BD%D0%BE%D0%B7/%D0%A0%D0%B0%D0%B1%D0%BE%D1%87%D0%B8%D0%B5%20%D1%82%D0%B0%D0%B1%D0%BB%D0%B8%D1%86%D1%8B/new/zvedena11.xls?B017829B" TargetMode="External"/><Relationship Id="rId1" Type="http://schemas.openxmlformats.org/officeDocument/2006/relationships/externalLinkPath" Target="file:///\\B017829B\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Ariadna/Sum_p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"/>
      <sheetName val="п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94"/>
  <sheetViews>
    <sheetView tabSelected="1" topLeftCell="A46" zoomScale="70" zoomScaleNormal="70" zoomScaleSheetLayoutView="65" workbookViewId="0">
      <selection activeCell="G25" sqref="G25"/>
    </sheetView>
  </sheetViews>
  <sheetFormatPr defaultColWidth="9.109375" defaultRowHeight="18"/>
  <cols>
    <col min="1" max="1" width="86.109375" style="1" customWidth="1"/>
    <col min="2" max="2" width="17.109375" style="2" customWidth="1"/>
    <col min="3" max="6" width="30.6640625" style="2" customWidth="1"/>
    <col min="7" max="7" width="25.6640625" style="2" customWidth="1"/>
    <col min="8" max="8" width="21.6640625" style="2" customWidth="1"/>
    <col min="9" max="9" width="10" style="1" customWidth="1"/>
    <col min="10" max="10" width="9.5546875" style="1" customWidth="1"/>
    <col min="11" max="16384" width="9.109375" style="1"/>
  </cols>
  <sheetData>
    <row r="1" spans="1:12" ht="93.75" customHeight="1">
      <c r="B1" s="3"/>
      <c r="C1" s="3"/>
      <c r="D1" s="3"/>
      <c r="E1" s="1"/>
      <c r="F1" s="194" t="s">
        <v>0</v>
      </c>
      <c r="G1" s="194"/>
      <c r="H1" s="194"/>
      <c r="I1" s="5"/>
      <c r="J1" s="5"/>
      <c r="K1" s="5"/>
      <c r="L1" s="5"/>
    </row>
    <row r="2" spans="1:12">
      <c r="B2" s="6"/>
      <c r="C2" s="6"/>
      <c r="D2" s="6"/>
      <c r="F2" s="7"/>
    </row>
    <row r="3" spans="1:12" ht="20.100000000000001" customHeight="1">
      <c r="A3" s="8"/>
      <c r="B3" s="195"/>
      <c r="C3" s="195"/>
      <c r="D3" s="195"/>
      <c r="E3" s="195"/>
      <c r="F3" s="9">
        <v>2025</v>
      </c>
      <c r="G3" s="10" t="s">
        <v>1</v>
      </c>
      <c r="H3" s="11" t="s">
        <v>2</v>
      </c>
    </row>
    <row r="4" spans="1:12" ht="20.100000000000001" customHeight="1">
      <c r="A4" s="12" t="s">
        <v>3</v>
      </c>
      <c r="B4" s="195" t="s">
        <v>447</v>
      </c>
      <c r="C4" s="195"/>
      <c r="D4" s="195"/>
      <c r="E4" s="195"/>
      <c r="F4" s="13">
        <v>5448567</v>
      </c>
      <c r="G4" s="14" t="s">
        <v>4</v>
      </c>
      <c r="H4" s="11"/>
    </row>
    <row r="5" spans="1:12" ht="20.100000000000001" customHeight="1">
      <c r="A5" s="8" t="s">
        <v>5</v>
      </c>
      <c r="B5" s="195" t="s">
        <v>448</v>
      </c>
      <c r="C5" s="195"/>
      <c r="D5" s="195"/>
      <c r="E5" s="195"/>
      <c r="F5" s="9">
        <v>32</v>
      </c>
      <c r="G5" s="14" t="s">
        <v>6</v>
      </c>
      <c r="H5" s="11"/>
    </row>
    <row r="6" spans="1:12" ht="20.100000000000001" customHeight="1">
      <c r="A6" s="8" t="s">
        <v>7</v>
      </c>
      <c r="B6" s="195" t="s">
        <v>449</v>
      </c>
      <c r="C6" s="195"/>
      <c r="D6" s="195"/>
      <c r="E6" s="195"/>
      <c r="F6" s="9">
        <v>2110100000</v>
      </c>
      <c r="G6" s="14" t="s">
        <v>8</v>
      </c>
      <c r="H6" s="11"/>
    </row>
    <row r="7" spans="1:12" ht="20.100000000000001" customHeight="1">
      <c r="A7" s="12" t="s">
        <v>9</v>
      </c>
      <c r="B7" s="195" t="s">
        <v>450</v>
      </c>
      <c r="C7" s="195"/>
      <c r="D7" s="195"/>
      <c r="E7" s="195"/>
      <c r="F7" s="13">
        <v>1009</v>
      </c>
      <c r="G7" s="14" t="s">
        <v>10</v>
      </c>
      <c r="H7" s="11"/>
    </row>
    <row r="8" spans="1:12" ht="20.100000000000001" customHeight="1">
      <c r="A8" s="12" t="s">
        <v>11</v>
      </c>
      <c r="B8" s="195" t="s">
        <v>451</v>
      </c>
      <c r="C8" s="195"/>
      <c r="D8" s="195"/>
      <c r="E8" s="195"/>
      <c r="F8" s="13"/>
      <c r="G8" s="14" t="s">
        <v>12</v>
      </c>
      <c r="H8" s="11"/>
    </row>
    <row r="9" spans="1:12" ht="20.100000000000001" customHeight="1">
      <c r="A9" s="12" t="s">
        <v>13</v>
      </c>
      <c r="B9" s="195"/>
      <c r="C9" s="195"/>
      <c r="D9" s="195"/>
      <c r="E9" s="195"/>
      <c r="F9" s="13" t="s">
        <v>455</v>
      </c>
      <c r="G9" s="14" t="s">
        <v>14</v>
      </c>
      <c r="H9" s="11"/>
    </row>
    <row r="10" spans="1:12" ht="20.100000000000001" customHeight="1">
      <c r="A10" s="12" t="s">
        <v>15</v>
      </c>
      <c r="B10" s="195"/>
      <c r="C10" s="195"/>
      <c r="D10" s="195"/>
      <c r="E10" s="195"/>
      <c r="F10" s="196" t="s">
        <v>16</v>
      </c>
      <c r="G10" s="196"/>
      <c r="H10" s="15"/>
    </row>
    <row r="11" spans="1:12" ht="20.100000000000001" customHeight="1">
      <c r="A11" s="12" t="s">
        <v>17</v>
      </c>
      <c r="B11" s="195" t="s">
        <v>452</v>
      </c>
      <c r="C11" s="195"/>
      <c r="D11" s="195"/>
      <c r="E11" s="195"/>
      <c r="F11" s="196" t="s">
        <v>18</v>
      </c>
      <c r="G11" s="196"/>
      <c r="H11" s="15"/>
    </row>
    <row r="12" spans="1:12" ht="20.100000000000001" customHeight="1">
      <c r="A12" s="12" t="s">
        <v>19</v>
      </c>
      <c r="B12" s="195">
        <v>36</v>
      </c>
      <c r="C12" s="195"/>
      <c r="D12" s="195"/>
      <c r="E12" s="195"/>
      <c r="F12" s="16"/>
      <c r="G12" s="16"/>
      <c r="H12" s="16"/>
    </row>
    <row r="13" spans="1:12" ht="20.100000000000001" customHeight="1">
      <c r="A13" s="8" t="s">
        <v>20</v>
      </c>
      <c r="B13" s="195" t="s">
        <v>453</v>
      </c>
      <c r="C13" s="195"/>
      <c r="D13" s="195"/>
      <c r="E13" s="195"/>
      <c r="F13" s="17"/>
      <c r="G13" s="17"/>
      <c r="H13" s="17"/>
    </row>
    <row r="14" spans="1:12" ht="20.100000000000001" customHeight="1">
      <c r="A14" s="12" t="s">
        <v>21</v>
      </c>
      <c r="B14" s="195"/>
      <c r="C14" s="195"/>
      <c r="D14" s="195"/>
      <c r="E14" s="195"/>
      <c r="F14" s="16"/>
      <c r="G14" s="16"/>
      <c r="H14" s="16"/>
    </row>
    <row r="15" spans="1:12" ht="20.100000000000001" customHeight="1">
      <c r="A15" s="8" t="s">
        <v>22</v>
      </c>
      <c r="B15" s="195" t="s">
        <v>454</v>
      </c>
      <c r="C15" s="195"/>
      <c r="D15" s="195"/>
      <c r="E15" s="195"/>
      <c r="F15" s="17"/>
      <c r="G15" s="17"/>
      <c r="H15" s="17"/>
    </row>
    <row r="16" spans="1:12" ht="19.5" customHeight="1">
      <c r="A16" s="18"/>
      <c r="B16" s="1"/>
      <c r="C16" s="1"/>
      <c r="D16" s="1"/>
      <c r="E16" s="1"/>
      <c r="F16" s="1"/>
      <c r="G16" s="1"/>
      <c r="H16" s="1"/>
    </row>
    <row r="17" spans="1:8" ht="19.5" customHeight="1">
      <c r="A17" s="197" t="s">
        <v>23</v>
      </c>
      <c r="B17" s="197"/>
      <c r="C17" s="197"/>
      <c r="D17" s="197"/>
      <c r="E17" s="197"/>
      <c r="F17" s="197"/>
      <c r="G17" s="197"/>
      <c r="H17" s="197"/>
    </row>
    <row r="18" spans="1:8">
      <c r="A18" s="197" t="s">
        <v>24</v>
      </c>
      <c r="B18" s="197"/>
      <c r="C18" s="197"/>
      <c r="D18" s="197"/>
      <c r="E18" s="197"/>
      <c r="F18" s="197"/>
      <c r="G18" s="197"/>
      <c r="H18" s="197"/>
    </row>
    <row r="19" spans="1:8">
      <c r="A19" s="197" t="s">
        <v>470</v>
      </c>
      <c r="B19" s="197"/>
      <c r="C19" s="197"/>
      <c r="D19" s="197"/>
      <c r="E19" s="197"/>
      <c r="F19" s="197"/>
      <c r="G19" s="197"/>
      <c r="H19" s="197"/>
    </row>
    <row r="20" spans="1:8">
      <c r="A20" s="198" t="s">
        <v>25</v>
      </c>
      <c r="B20" s="198"/>
      <c r="C20" s="198"/>
      <c r="D20" s="198"/>
      <c r="E20" s="198"/>
      <c r="F20" s="198"/>
      <c r="G20" s="198"/>
      <c r="H20" s="198"/>
    </row>
    <row r="21" spans="1:8" ht="9" customHeight="1">
      <c r="A21" s="19"/>
      <c r="B21" s="19"/>
      <c r="C21" s="19"/>
      <c r="D21" s="19"/>
      <c r="E21" s="19"/>
      <c r="F21" s="19"/>
      <c r="G21" s="19"/>
      <c r="H21" s="19"/>
    </row>
    <row r="22" spans="1:8">
      <c r="A22" s="197" t="s">
        <v>26</v>
      </c>
      <c r="B22" s="197"/>
      <c r="C22" s="197"/>
      <c r="D22" s="197"/>
      <c r="E22" s="197"/>
      <c r="F22" s="197"/>
      <c r="G22" s="197"/>
      <c r="H22" s="197"/>
    </row>
    <row r="23" spans="1:8" ht="12" customHeight="1">
      <c r="B23" s="20"/>
      <c r="C23" s="20"/>
      <c r="D23" s="20"/>
      <c r="E23" s="20"/>
      <c r="F23" s="20"/>
      <c r="G23" s="20"/>
      <c r="H23" s="20"/>
    </row>
    <row r="24" spans="1:8" ht="43.5" customHeight="1">
      <c r="A24" s="199" t="s">
        <v>27</v>
      </c>
      <c r="B24" s="200" t="s">
        <v>28</v>
      </c>
      <c r="C24" s="200" t="s">
        <v>29</v>
      </c>
      <c r="D24" s="200"/>
      <c r="E24" s="201" t="s">
        <v>30</v>
      </c>
      <c r="F24" s="201"/>
      <c r="G24" s="201"/>
      <c r="H24" s="201"/>
    </row>
    <row r="25" spans="1:8" ht="70.5" customHeight="1">
      <c r="A25" s="199"/>
      <c r="B25" s="200"/>
      <c r="C25" s="175" t="s">
        <v>460</v>
      </c>
      <c r="D25" s="175" t="s">
        <v>459</v>
      </c>
      <c r="E25" s="23" t="s">
        <v>402</v>
      </c>
      <c r="F25" s="23" t="s">
        <v>34</v>
      </c>
      <c r="G25" s="23" t="s">
        <v>35</v>
      </c>
      <c r="H25" s="23" t="s">
        <v>36</v>
      </c>
    </row>
    <row r="26" spans="1:8">
      <c r="A26" s="11">
        <v>1</v>
      </c>
      <c r="B26" s="21">
        <v>2</v>
      </c>
      <c r="C26" s="11">
        <v>3</v>
      </c>
      <c r="D26" s="21">
        <v>4</v>
      </c>
      <c r="E26" s="11">
        <v>5</v>
      </c>
      <c r="F26" s="21">
        <v>6</v>
      </c>
      <c r="G26" s="11">
        <v>7</v>
      </c>
      <c r="H26" s="21">
        <v>8</v>
      </c>
    </row>
    <row r="27" spans="1:8" s="24" customFormat="1" ht="19.5" customHeight="1">
      <c r="A27" s="202" t="s">
        <v>37</v>
      </c>
      <c r="B27" s="202"/>
      <c r="C27" s="202"/>
      <c r="D27" s="202"/>
      <c r="E27" s="202"/>
      <c r="F27" s="202"/>
      <c r="G27" s="202"/>
      <c r="H27" s="202"/>
    </row>
    <row r="28" spans="1:8" s="24" customFormat="1" ht="20.100000000000001" customHeight="1">
      <c r="A28" s="25" t="s">
        <v>38</v>
      </c>
      <c r="B28" s="26">
        <v>1000</v>
      </c>
      <c r="C28" s="173">
        <v>4387</v>
      </c>
      <c r="D28" s="173">
        <v>4685</v>
      </c>
      <c r="E28" s="173">
        <v>4100</v>
      </c>
      <c r="F28" s="173">
        <v>4685</v>
      </c>
      <c r="G28" s="27">
        <f>F28-E28</f>
        <v>585</v>
      </c>
      <c r="H28" s="28">
        <f>(F28/E28)*100</f>
        <v>114.26829268292681</v>
      </c>
    </row>
    <row r="29" spans="1:8" s="24" customFormat="1" ht="20.100000000000001" customHeight="1">
      <c r="A29" s="29" t="s">
        <v>39</v>
      </c>
      <c r="B29" s="21">
        <v>1010</v>
      </c>
      <c r="C29" s="173">
        <v>-4185</v>
      </c>
      <c r="D29" s="173">
        <v>-4479</v>
      </c>
      <c r="E29" s="173">
        <v>-3545</v>
      </c>
      <c r="F29" s="173">
        <v>-4478.7</v>
      </c>
      <c r="G29" s="27">
        <f>F29-E29</f>
        <v>-933.69999999999982</v>
      </c>
      <c r="H29" s="28">
        <f t="shared" ref="H29:H74" si="0">(F29/E29)*100</f>
        <v>126.33850493653031</v>
      </c>
    </row>
    <row r="30" spans="1:8" s="24" customFormat="1" ht="20.100000000000001" customHeight="1">
      <c r="A30" s="31" t="s">
        <v>40</v>
      </c>
      <c r="B30" s="21">
        <v>1020</v>
      </c>
      <c r="C30" s="32">
        <v>202</v>
      </c>
      <c r="D30" s="32">
        <v>207</v>
      </c>
      <c r="E30" s="32">
        <v>555</v>
      </c>
      <c r="F30" s="32">
        <v>207</v>
      </c>
      <c r="G30" s="33">
        <f t="shared" ref="G30:G74" si="1">F30-E30</f>
        <v>-348</v>
      </c>
      <c r="H30" s="34">
        <f t="shared" si="0"/>
        <v>37.297297297297298</v>
      </c>
    </row>
    <row r="31" spans="1:8" s="24" customFormat="1" ht="20.100000000000001" customHeight="1">
      <c r="A31" s="29" t="s">
        <v>41</v>
      </c>
      <c r="B31" s="11">
        <v>1030</v>
      </c>
      <c r="C31" s="27">
        <f>'I. Фін результат'!C18</f>
        <v>0</v>
      </c>
      <c r="D31" s="27">
        <f>'I. Фін результат'!D18</f>
        <v>0</v>
      </c>
      <c r="E31" s="27">
        <f>'I. Фін результат'!E18</f>
        <v>0</v>
      </c>
      <c r="F31" s="27">
        <f>'I. Фін результат'!F18</f>
        <v>0</v>
      </c>
      <c r="G31" s="30">
        <f t="shared" si="1"/>
        <v>0</v>
      </c>
      <c r="H31" s="28" t="e">
        <f t="shared" si="0"/>
        <v>#DIV/0!</v>
      </c>
    </row>
    <row r="32" spans="1:8" s="24" customFormat="1" ht="20.100000000000001" customHeight="1">
      <c r="A32" s="35" t="s">
        <v>42</v>
      </c>
      <c r="B32" s="11">
        <v>1031</v>
      </c>
      <c r="C32" s="27" t="str">
        <f>'I. Фін результат'!C19</f>
        <v>(    )</v>
      </c>
      <c r="D32" s="27" t="str">
        <f>'I. Фін результат'!D19</f>
        <v>(    )</v>
      </c>
      <c r="E32" s="27" t="str">
        <f>'I. Фін результат'!E19</f>
        <v>(    )</v>
      </c>
      <c r="F32" s="27" t="str">
        <f>'I. Фін результат'!F19</f>
        <v>(    )</v>
      </c>
      <c r="G32" s="30" t="e">
        <f t="shared" si="1"/>
        <v>#VALUE!</v>
      </c>
      <c r="H32" s="28" t="e">
        <f t="shared" si="0"/>
        <v>#VALUE!</v>
      </c>
    </row>
    <row r="33" spans="1:8" s="24" customFormat="1" ht="20.100000000000001" customHeight="1">
      <c r="A33" s="35" t="s">
        <v>43</v>
      </c>
      <c r="B33" s="11">
        <v>1032</v>
      </c>
      <c r="C33" s="27" t="str">
        <f>'I. Фін результат'!C20</f>
        <v>(    )</v>
      </c>
      <c r="D33" s="27" t="str">
        <f>'I. Фін результат'!D20</f>
        <v>(    )</v>
      </c>
      <c r="E33" s="27" t="str">
        <f>'I. Фін результат'!E20</f>
        <v>(    )</v>
      </c>
      <c r="F33" s="27" t="str">
        <f>'I. Фін результат'!F20</f>
        <v>(    )</v>
      </c>
      <c r="G33" s="30" t="e">
        <f t="shared" si="1"/>
        <v>#VALUE!</v>
      </c>
      <c r="H33" s="28" t="e">
        <f t="shared" si="0"/>
        <v>#VALUE!</v>
      </c>
    </row>
    <row r="34" spans="1:8" s="272" customFormat="1" ht="20.100000000000001" customHeight="1">
      <c r="A34" s="269" t="s">
        <v>44</v>
      </c>
      <c r="B34" s="270">
        <v>1033</v>
      </c>
      <c r="C34" s="181" t="str">
        <f>'I. Фін результат'!C21</f>
        <v>(    )</v>
      </c>
      <c r="D34" s="181" t="str">
        <f>'I. Фін результат'!D21</f>
        <v>(    )</v>
      </c>
      <c r="E34" s="181" t="str">
        <f>'I. Фін результат'!E21</f>
        <v>(    )</v>
      </c>
      <c r="F34" s="181" t="str">
        <f>'I. Фін результат'!F21</f>
        <v>(    )</v>
      </c>
      <c r="G34" s="190" t="e">
        <f t="shared" si="1"/>
        <v>#VALUE!</v>
      </c>
      <c r="H34" s="271" t="e">
        <f t="shared" si="0"/>
        <v>#VALUE!</v>
      </c>
    </row>
    <row r="35" spans="1:8" s="272" customFormat="1" ht="20.100000000000001" customHeight="1">
      <c r="A35" s="269" t="s">
        <v>45</v>
      </c>
      <c r="B35" s="270">
        <v>1034</v>
      </c>
      <c r="C35" s="181" t="str">
        <f>'I. Фін результат'!C22</f>
        <v>(    )</v>
      </c>
      <c r="D35" s="181" t="str">
        <f>'I. Фін результат'!D22</f>
        <v>(    )</v>
      </c>
      <c r="E35" s="181" t="str">
        <f>'I. Фін результат'!E22</f>
        <v>(    )</v>
      </c>
      <c r="F35" s="181" t="str">
        <f>'I. Фін результат'!F22</f>
        <v>(    )</v>
      </c>
      <c r="G35" s="190" t="e">
        <f t="shared" si="1"/>
        <v>#VALUE!</v>
      </c>
      <c r="H35" s="271" t="e">
        <f t="shared" si="0"/>
        <v>#VALUE!</v>
      </c>
    </row>
    <row r="36" spans="1:8" s="272" customFormat="1" ht="20.100000000000001" customHeight="1">
      <c r="A36" s="269" t="s">
        <v>46</v>
      </c>
      <c r="B36" s="270">
        <v>1035</v>
      </c>
      <c r="C36" s="181" t="str">
        <f>'I. Фін результат'!C23</f>
        <v>(    )</v>
      </c>
      <c r="D36" s="181" t="str">
        <f>'I. Фін результат'!D23</f>
        <v>(    )</v>
      </c>
      <c r="E36" s="181" t="str">
        <f>'I. Фін результат'!E23</f>
        <v>(    )</v>
      </c>
      <c r="F36" s="181" t="str">
        <f>'I. Фін результат'!F23</f>
        <v>(    )</v>
      </c>
      <c r="G36" s="190" t="e">
        <f t="shared" si="1"/>
        <v>#VALUE!</v>
      </c>
      <c r="H36" s="271" t="e">
        <f t="shared" si="0"/>
        <v>#VALUE!</v>
      </c>
    </row>
    <row r="37" spans="1:8" s="272" customFormat="1" ht="20.100000000000001" customHeight="1">
      <c r="A37" s="273" t="s">
        <v>47</v>
      </c>
      <c r="B37" s="175">
        <v>1060</v>
      </c>
      <c r="C37" s="181">
        <f>'I. Фін результат'!C41</f>
        <v>0</v>
      </c>
      <c r="D37" s="181">
        <f>'I. Фін результат'!D41</f>
        <v>0</v>
      </c>
      <c r="E37" s="181">
        <f>'I. Фін результат'!E41</f>
        <v>0</v>
      </c>
      <c r="F37" s="181">
        <f>'I. Фін результат'!F41</f>
        <v>0</v>
      </c>
      <c r="G37" s="190">
        <f t="shared" si="1"/>
        <v>0</v>
      </c>
      <c r="H37" s="271" t="e">
        <f t="shared" si="0"/>
        <v>#DIV/0!</v>
      </c>
    </row>
    <row r="38" spans="1:8" s="272" customFormat="1" ht="20.100000000000001" customHeight="1">
      <c r="A38" s="269" t="s">
        <v>48</v>
      </c>
      <c r="B38" s="270">
        <v>1070</v>
      </c>
      <c r="C38" s="181">
        <v>68</v>
      </c>
      <c r="D38" s="181">
        <v>31</v>
      </c>
      <c r="E38" s="181">
        <v>156</v>
      </c>
      <c r="F38" s="181">
        <v>31</v>
      </c>
      <c r="G38" s="190">
        <f t="shared" si="1"/>
        <v>-125</v>
      </c>
      <c r="H38" s="271">
        <f t="shared" si="0"/>
        <v>19.871794871794872</v>
      </c>
    </row>
    <row r="39" spans="1:8" s="272" customFormat="1" ht="20.100000000000001" customHeight="1">
      <c r="A39" s="269" t="s">
        <v>49</v>
      </c>
      <c r="B39" s="270">
        <v>1071</v>
      </c>
      <c r="C39" s="181">
        <f>'I. Фін результат'!C50</f>
        <v>0</v>
      </c>
      <c r="D39" s="181">
        <f>'I. Фін результат'!D50</f>
        <v>0</v>
      </c>
      <c r="E39" s="181">
        <f>'I. Фін результат'!E50</f>
        <v>0</v>
      </c>
      <c r="F39" s="181">
        <f>'I. Фін результат'!F50</f>
        <v>0</v>
      </c>
      <c r="G39" s="190">
        <f t="shared" si="1"/>
        <v>0</v>
      </c>
      <c r="H39" s="271" t="e">
        <f t="shared" si="0"/>
        <v>#DIV/0!</v>
      </c>
    </row>
    <row r="40" spans="1:8" s="272" customFormat="1" ht="20.100000000000001" customHeight="1">
      <c r="A40" s="269" t="s">
        <v>50</v>
      </c>
      <c r="B40" s="270">
        <v>1072</v>
      </c>
      <c r="C40" s="181">
        <f>'I. Фін результат'!C51</f>
        <v>0</v>
      </c>
      <c r="D40" s="181">
        <f>'I. Фін результат'!D51</f>
        <v>0</v>
      </c>
      <c r="E40" s="181">
        <f>'I. Фін результат'!E51</f>
        <v>0</v>
      </c>
      <c r="F40" s="181">
        <f>'I. Фін результат'!F51</f>
        <v>0</v>
      </c>
      <c r="G40" s="190">
        <f t="shared" si="1"/>
        <v>0</v>
      </c>
      <c r="H40" s="271" t="e">
        <f t="shared" si="0"/>
        <v>#DIV/0!</v>
      </c>
    </row>
    <row r="41" spans="1:8" s="272" customFormat="1" ht="20.100000000000001" customHeight="1">
      <c r="A41" s="274" t="s">
        <v>51</v>
      </c>
      <c r="B41" s="270">
        <v>1080</v>
      </c>
      <c r="C41" s="181">
        <v>-143</v>
      </c>
      <c r="D41" s="181">
        <v>-1867</v>
      </c>
      <c r="E41" s="181">
        <v>-156</v>
      </c>
      <c r="F41" s="181">
        <v>-1862.2</v>
      </c>
      <c r="G41" s="190">
        <f t="shared" si="1"/>
        <v>-1706.2</v>
      </c>
      <c r="H41" s="271">
        <f t="shared" si="0"/>
        <v>1193.7179487179487</v>
      </c>
    </row>
    <row r="42" spans="1:8" s="272" customFormat="1" ht="20.100000000000001" customHeight="1">
      <c r="A42" s="269" t="s">
        <v>49</v>
      </c>
      <c r="B42" s="270">
        <v>1081</v>
      </c>
      <c r="C42" s="181" t="str">
        <f>'I. Фін результат'!C54</f>
        <v>(    )</v>
      </c>
      <c r="D42" s="181" t="str">
        <f>'I. Фін результат'!D54</f>
        <v>(    )</v>
      </c>
      <c r="E42" s="181" t="str">
        <f>'I. Фін результат'!E54</f>
        <v>(    )</v>
      </c>
      <c r="F42" s="181" t="str">
        <f>'I. Фін результат'!F54</f>
        <v>(    )</v>
      </c>
      <c r="G42" s="190" t="e">
        <f t="shared" si="1"/>
        <v>#VALUE!</v>
      </c>
      <c r="H42" s="271" t="e">
        <f t="shared" si="0"/>
        <v>#VALUE!</v>
      </c>
    </row>
    <row r="43" spans="1:8" s="272" customFormat="1" ht="20.100000000000001" customHeight="1">
      <c r="A43" s="269" t="s">
        <v>52</v>
      </c>
      <c r="B43" s="270">
        <v>1082</v>
      </c>
      <c r="C43" s="181" t="str">
        <f>'I. Фін результат'!C55</f>
        <v>(    )</v>
      </c>
      <c r="D43" s="181" t="str">
        <f>'I. Фін результат'!D55</f>
        <v>(    )</v>
      </c>
      <c r="E43" s="181" t="str">
        <f>'I. Фін результат'!E55</f>
        <v>(    )</v>
      </c>
      <c r="F43" s="181" t="str">
        <f>'I. Фін результат'!F55</f>
        <v>(    )</v>
      </c>
      <c r="G43" s="190" t="e">
        <f t="shared" si="1"/>
        <v>#VALUE!</v>
      </c>
      <c r="H43" s="271" t="e">
        <f t="shared" si="0"/>
        <v>#VALUE!</v>
      </c>
    </row>
    <row r="44" spans="1:8" s="272" customFormat="1" ht="20.100000000000001" customHeight="1">
      <c r="A44" s="275" t="s">
        <v>53</v>
      </c>
      <c r="B44" s="175">
        <v>1100</v>
      </c>
      <c r="C44" s="276">
        <v>-127</v>
      </c>
      <c r="D44" s="276">
        <v>-107</v>
      </c>
      <c r="E44" s="276">
        <v>-555</v>
      </c>
      <c r="F44" s="276">
        <v>-107.3</v>
      </c>
      <c r="G44" s="191">
        <f t="shared" si="1"/>
        <v>447.7</v>
      </c>
      <c r="H44" s="277">
        <f t="shared" si="0"/>
        <v>19.333333333333332</v>
      </c>
    </row>
    <row r="45" spans="1:8" s="272" customFormat="1" ht="20.100000000000001" customHeight="1">
      <c r="A45" s="278" t="s">
        <v>54</v>
      </c>
      <c r="B45" s="175">
        <v>1310</v>
      </c>
      <c r="C45" s="191" t="e">
        <f>'I. Фін результат'!C89</f>
        <v>#VALUE!</v>
      </c>
      <c r="D45" s="191" t="e">
        <f>'I. Фін результат'!D89</f>
        <v>#VALUE!</v>
      </c>
      <c r="E45" s="191" t="e">
        <f>'I. Фін результат'!E89</f>
        <v>#VALUE!</v>
      </c>
      <c r="F45" s="191" t="e">
        <f>'I. Фін результат'!F89</f>
        <v>#VALUE!</v>
      </c>
      <c r="G45" s="191" t="e">
        <f t="shared" si="1"/>
        <v>#VALUE!</v>
      </c>
      <c r="H45" s="277" t="e">
        <f t="shared" si="0"/>
        <v>#VALUE!</v>
      </c>
    </row>
    <row r="46" spans="1:8" s="272" customFormat="1">
      <c r="A46" s="278" t="s">
        <v>55</v>
      </c>
      <c r="B46" s="175">
        <v>5010</v>
      </c>
      <c r="C46" s="279" t="e">
        <f>(C45/C28)*100</f>
        <v>#VALUE!</v>
      </c>
      <c r="D46" s="279" t="e">
        <f>(D45/D28)*100</f>
        <v>#VALUE!</v>
      </c>
      <c r="E46" s="279" t="e">
        <f>(E45/E28)*100</f>
        <v>#VALUE!</v>
      </c>
      <c r="F46" s="279" t="e">
        <f>(F45/F28)*100</f>
        <v>#VALUE!</v>
      </c>
      <c r="G46" s="191" t="e">
        <f t="shared" si="1"/>
        <v>#VALUE!</v>
      </c>
      <c r="H46" s="277" t="e">
        <f t="shared" si="0"/>
        <v>#VALUE!</v>
      </c>
    </row>
    <row r="47" spans="1:8" s="272" customFormat="1" ht="20.100000000000001" customHeight="1">
      <c r="A47" s="269" t="s">
        <v>56</v>
      </c>
      <c r="B47" s="270">
        <v>1110</v>
      </c>
      <c r="C47" s="181">
        <f>'I. Фін результат'!C61</f>
        <v>0</v>
      </c>
      <c r="D47" s="181">
        <f>'I. Фін результат'!D61</f>
        <v>0</v>
      </c>
      <c r="E47" s="181">
        <f>'I. Фін результат'!E61</f>
        <v>0</v>
      </c>
      <c r="F47" s="181">
        <f>'I. Фін результат'!F61</f>
        <v>0</v>
      </c>
      <c r="G47" s="190">
        <f t="shared" si="1"/>
        <v>0</v>
      </c>
      <c r="H47" s="271" t="e">
        <f t="shared" si="0"/>
        <v>#DIV/0!</v>
      </c>
    </row>
    <row r="48" spans="1:8" s="272" customFormat="1">
      <c r="A48" s="269" t="s">
        <v>57</v>
      </c>
      <c r="B48" s="270">
        <v>1120</v>
      </c>
      <c r="C48" s="181" t="str">
        <f>'I. Фін результат'!C62</f>
        <v>(    )</v>
      </c>
      <c r="D48" s="181" t="str">
        <f>'I. Фін результат'!D62</f>
        <v>(    )</v>
      </c>
      <c r="E48" s="181" t="str">
        <f>'I. Фін результат'!E62</f>
        <v>(    )</v>
      </c>
      <c r="F48" s="181" t="str">
        <f>'I. Фін результат'!F62</f>
        <v>(    )</v>
      </c>
      <c r="G48" s="190" t="e">
        <f t="shared" si="1"/>
        <v>#VALUE!</v>
      </c>
      <c r="H48" s="271" t="e">
        <f t="shared" si="0"/>
        <v>#VALUE!</v>
      </c>
    </row>
    <row r="49" spans="1:8" s="272" customFormat="1" ht="20.100000000000001" customHeight="1">
      <c r="A49" s="269" t="s">
        <v>58</v>
      </c>
      <c r="B49" s="270">
        <v>1130</v>
      </c>
      <c r="C49" s="181">
        <f>'I. Фін результат'!C63</f>
        <v>0</v>
      </c>
      <c r="D49" s="181">
        <f>'I. Фін результат'!D63</f>
        <v>0</v>
      </c>
      <c r="E49" s="181">
        <f>'I. Фін результат'!E63</f>
        <v>0</v>
      </c>
      <c r="F49" s="181">
        <f>'I. Фін результат'!F63</f>
        <v>0</v>
      </c>
      <c r="G49" s="190">
        <f t="shared" si="1"/>
        <v>0</v>
      </c>
      <c r="H49" s="271" t="e">
        <f t="shared" si="0"/>
        <v>#DIV/0!</v>
      </c>
    </row>
    <row r="50" spans="1:8" s="272" customFormat="1" ht="20.100000000000001" customHeight="1">
      <c r="A50" s="269" t="s">
        <v>59</v>
      </c>
      <c r="B50" s="270">
        <v>1140</v>
      </c>
      <c r="C50" s="181" t="str">
        <f>'I. Фін результат'!C64</f>
        <v>(    )</v>
      </c>
      <c r="D50" s="181" t="str">
        <f>'I. Фін результат'!D64</f>
        <v>(    )</v>
      </c>
      <c r="E50" s="181" t="str">
        <f>'I. Фін результат'!E64</f>
        <v>(    )</v>
      </c>
      <c r="F50" s="181" t="str">
        <f>'I. Фін результат'!F64</f>
        <v>(    )</v>
      </c>
      <c r="G50" s="190" t="e">
        <f t="shared" si="1"/>
        <v>#VALUE!</v>
      </c>
      <c r="H50" s="271" t="e">
        <f t="shared" si="0"/>
        <v>#VALUE!</v>
      </c>
    </row>
    <row r="51" spans="1:8" s="272" customFormat="1" ht="20.100000000000001" customHeight="1">
      <c r="A51" s="269" t="s">
        <v>60</v>
      </c>
      <c r="B51" s="270">
        <v>1150</v>
      </c>
      <c r="C51" s="181">
        <v>7879</v>
      </c>
      <c r="D51" s="181">
        <v>13349.5</v>
      </c>
      <c r="E51" s="181">
        <v>11015</v>
      </c>
      <c r="F51" s="181">
        <v>13349.5</v>
      </c>
      <c r="G51" s="190">
        <f t="shared" si="1"/>
        <v>2334.5</v>
      </c>
      <c r="H51" s="271">
        <f t="shared" si="0"/>
        <v>121.19382660009079</v>
      </c>
    </row>
    <row r="52" spans="1:8" s="272" customFormat="1" ht="20.100000000000001" customHeight="1">
      <c r="A52" s="269" t="s">
        <v>49</v>
      </c>
      <c r="B52" s="270">
        <v>1151</v>
      </c>
      <c r="C52" s="181">
        <f>'I. Фін результат'!C66</f>
        <v>0</v>
      </c>
      <c r="D52" s="181">
        <f>'I. Фін результат'!D66</f>
        <v>0</v>
      </c>
      <c r="E52" s="181">
        <f>'I. Фін результат'!E66</f>
        <v>0</v>
      </c>
      <c r="F52" s="181">
        <f>'I. Фін результат'!F66</f>
        <v>0</v>
      </c>
      <c r="G52" s="190">
        <f t="shared" si="1"/>
        <v>0</v>
      </c>
      <c r="H52" s="271" t="e">
        <f t="shared" si="0"/>
        <v>#DIV/0!</v>
      </c>
    </row>
    <row r="53" spans="1:8" s="272" customFormat="1" ht="20.100000000000001" customHeight="1">
      <c r="A53" s="269" t="s">
        <v>61</v>
      </c>
      <c r="B53" s="270">
        <v>1160</v>
      </c>
      <c r="C53" s="181">
        <v>-7879</v>
      </c>
      <c r="D53" s="181">
        <v>-11612.2</v>
      </c>
      <c r="E53" s="181">
        <v>-11015</v>
      </c>
      <c r="F53" s="181">
        <v>-11612.2</v>
      </c>
      <c r="G53" s="190">
        <f t="shared" si="1"/>
        <v>-597.20000000000073</v>
      </c>
      <c r="H53" s="271">
        <f t="shared" si="0"/>
        <v>105.42169768497504</v>
      </c>
    </row>
    <row r="54" spans="1:8" s="272" customFormat="1" ht="20.100000000000001" customHeight="1">
      <c r="A54" s="269" t="s">
        <v>49</v>
      </c>
      <c r="B54" s="270">
        <v>1161</v>
      </c>
      <c r="C54" s="181">
        <f>'I. Фін результат'!C69</f>
        <v>0</v>
      </c>
      <c r="D54" s="181">
        <f>'I. Фін результат'!D69</f>
        <v>0</v>
      </c>
      <c r="E54" s="181">
        <f>'I. Фін результат'!E69</f>
        <v>0</v>
      </c>
      <c r="F54" s="181">
        <f>'I. Фін результат'!F69</f>
        <v>0</v>
      </c>
      <c r="G54" s="190">
        <f t="shared" si="1"/>
        <v>0</v>
      </c>
      <c r="H54" s="271" t="e">
        <f t="shared" si="0"/>
        <v>#DIV/0!</v>
      </c>
    </row>
    <row r="55" spans="1:8" s="272" customFormat="1" ht="20.100000000000001" customHeight="1">
      <c r="A55" s="278" t="s">
        <v>62</v>
      </c>
      <c r="B55" s="280">
        <v>1170</v>
      </c>
      <c r="C55" s="276">
        <v>127</v>
      </c>
      <c r="D55" s="276">
        <v>107.3</v>
      </c>
      <c r="E55" s="276">
        <v>176</v>
      </c>
      <c r="F55" s="276">
        <v>107.3</v>
      </c>
      <c r="G55" s="191">
        <f t="shared" si="1"/>
        <v>-68.7</v>
      </c>
      <c r="H55" s="277">
        <f t="shared" si="0"/>
        <v>60.965909090909086</v>
      </c>
    </row>
    <row r="56" spans="1:8" s="272" customFormat="1" ht="20.100000000000001" customHeight="1">
      <c r="A56" s="269" t="s">
        <v>63</v>
      </c>
      <c r="B56" s="175">
        <v>1180</v>
      </c>
      <c r="C56" s="181">
        <v>-23</v>
      </c>
      <c r="D56" s="181">
        <v>-19.3</v>
      </c>
      <c r="E56" s="181">
        <v>-13</v>
      </c>
      <c r="F56" s="181">
        <v>-19.3</v>
      </c>
      <c r="G56" s="190">
        <f t="shared" si="1"/>
        <v>-6.3000000000000007</v>
      </c>
      <c r="H56" s="271">
        <f t="shared" si="0"/>
        <v>148.46153846153845</v>
      </c>
    </row>
    <row r="57" spans="1:8" s="272" customFormat="1" ht="20.100000000000001" customHeight="1">
      <c r="A57" s="269" t="s">
        <v>64</v>
      </c>
      <c r="B57" s="175">
        <v>1181</v>
      </c>
      <c r="C57" s="181">
        <f>'I. Фін результат'!C73</f>
        <v>0</v>
      </c>
      <c r="D57" s="181">
        <f>'I. Фін результат'!D73</f>
        <v>0</v>
      </c>
      <c r="E57" s="181">
        <f>'I. Фін результат'!E73</f>
        <v>0</v>
      </c>
      <c r="F57" s="181">
        <f>'I. Фін результат'!F73</f>
        <v>0</v>
      </c>
      <c r="G57" s="190">
        <f t="shared" si="1"/>
        <v>0</v>
      </c>
      <c r="H57" s="271" t="e">
        <f t="shared" si="0"/>
        <v>#DIV/0!</v>
      </c>
    </row>
    <row r="58" spans="1:8" s="272" customFormat="1" ht="20.100000000000001" customHeight="1">
      <c r="A58" s="269" t="s">
        <v>65</v>
      </c>
      <c r="B58" s="270">
        <v>1190</v>
      </c>
      <c r="C58" s="181">
        <f>'I. Фін результат'!C74</f>
        <v>0</v>
      </c>
      <c r="D58" s="181">
        <f>'I. Фін результат'!D74</f>
        <v>0</v>
      </c>
      <c r="E58" s="181">
        <f>'I. Фін результат'!E74</f>
        <v>0</v>
      </c>
      <c r="F58" s="181">
        <f>'I. Фін результат'!F74</f>
        <v>0</v>
      </c>
      <c r="G58" s="190">
        <f t="shared" si="1"/>
        <v>0</v>
      </c>
      <c r="H58" s="271" t="e">
        <f t="shared" si="0"/>
        <v>#DIV/0!</v>
      </c>
    </row>
    <row r="59" spans="1:8" s="272" customFormat="1" ht="20.100000000000001" customHeight="1">
      <c r="A59" s="269" t="s">
        <v>66</v>
      </c>
      <c r="B59" s="270">
        <v>1191</v>
      </c>
      <c r="C59" s="181" t="str">
        <f>'I. Фін результат'!C75</f>
        <v>(    )</v>
      </c>
      <c r="D59" s="181" t="str">
        <f>'I. Фін результат'!D75</f>
        <v>(    )</v>
      </c>
      <c r="E59" s="181" t="str">
        <f>'I. Фін результат'!E75</f>
        <v>(    )</v>
      </c>
      <c r="F59" s="181" t="str">
        <f>'I. Фін результат'!F75</f>
        <v>(    )</v>
      </c>
      <c r="G59" s="190" t="e">
        <f t="shared" si="1"/>
        <v>#VALUE!</v>
      </c>
      <c r="H59" s="271" t="e">
        <f t="shared" si="0"/>
        <v>#VALUE!</v>
      </c>
    </row>
    <row r="60" spans="1:8" s="272" customFormat="1" ht="20.100000000000001" customHeight="1">
      <c r="A60" s="275" t="s">
        <v>67</v>
      </c>
      <c r="B60" s="270">
        <v>1200</v>
      </c>
      <c r="C60" s="276">
        <v>104</v>
      </c>
      <c r="D60" s="276">
        <v>88</v>
      </c>
      <c r="E60" s="276">
        <v>163</v>
      </c>
      <c r="F60" s="276">
        <v>88</v>
      </c>
      <c r="G60" s="191">
        <f t="shared" si="1"/>
        <v>-75</v>
      </c>
      <c r="H60" s="277">
        <f t="shared" si="0"/>
        <v>53.987730061349694</v>
      </c>
    </row>
    <row r="61" spans="1:8" s="272" customFormat="1" ht="20.100000000000001" customHeight="1">
      <c r="A61" s="269" t="s">
        <v>68</v>
      </c>
      <c r="B61" s="270">
        <v>1201</v>
      </c>
      <c r="C61" s="181">
        <f>'I. Фін результат'!C77</f>
        <v>0</v>
      </c>
      <c r="D61" s="181">
        <f>'I. Фін результат'!D77</f>
        <v>0</v>
      </c>
      <c r="E61" s="181">
        <f>'I. Фін результат'!E77</f>
        <v>0</v>
      </c>
      <c r="F61" s="181">
        <f>'I. Фін результат'!F77</f>
        <v>0</v>
      </c>
      <c r="G61" s="190">
        <f t="shared" si="1"/>
        <v>0</v>
      </c>
      <c r="H61" s="271" t="e">
        <f t="shared" si="0"/>
        <v>#DIV/0!</v>
      </c>
    </row>
    <row r="62" spans="1:8" s="272" customFormat="1" ht="20.100000000000001" customHeight="1">
      <c r="A62" s="269" t="s">
        <v>69</v>
      </c>
      <c r="B62" s="270">
        <v>1202</v>
      </c>
      <c r="C62" s="181" t="str">
        <f>'I. Фін результат'!C78</f>
        <v>(    )</v>
      </c>
      <c r="D62" s="181" t="str">
        <f>'I. Фін результат'!D78</f>
        <v>(    )</v>
      </c>
      <c r="E62" s="181" t="str">
        <f>'I. Фін результат'!E78</f>
        <v>(    )</v>
      </c>
      <c r="F62" s="181" t="str">
        <f>'I. Фін результат'!F78</f>
        <v>(    )</v>
      </c>
      <c r="G62" s="190" t="e">
        <f t="shared" si="1"/>
        <v>#VALUE!</v>
      </c>
      <c r="H62" s="271" t="e">
        <f t="shared" si="0"/>
        <v>#VALUE!</v>
      </c>
    </row>
    <row r="63" spans="1:8" s="272" customFormat="1" ht="20.100000000000001" customHeight="1">
      <c r="A63" s="275" t="s">
        <v>70</v>
      </c>
      <c r="B63" s="270">
        <v>1210</v>
      </c>
      <c r="C63" s="281">
        <v>12334</v>
      </c>
      <c r="D63" s="281">
        <v>18065.400000000001</v>
      </c>
      <c r="E63" s="281">
        <v>11015</v>
      </c>
      <c r="F63" s="281">
        <v>18065.400000000001</v>
      </c>
      <c r="G63" s="191">
        <f t="shared" si="1"/>
        <v>7050.4000000000015</v>
      </c>
      <c r="H63" s="277">
        <f t="shared" si="0"/>
        <v>164.00726282342262</v>
      </c>
    </row>
    <row r="64" spans="1:8" s="272" customFormat="1" ht="20.100000000000001" customHeight="1">
      <c r="A64" s="275" t="s">
        <v>71</v>
      </c>
      <c r="B64" s="270">
        <v>1220</v>
      </c>
      <c r="C64" s="281">
        <v>-12207</v>
      </c>
      <c r="D64" s="281">
        <v>-17958</v>
      </c>
      <c r="E64" s="281">
        <v>-11015</v>
      </c>
      <c r="F64" s="281">
        <v>-17958</v>
      </c>
      <c r="G64" s="191">
        <f t="shared" si="1"/>
        <v>-6943</v>
      </c>
      <c r="H64" s="277">
        <f t="shared" si="0"/>
        <v>163.03222877893782</v>
      </c>
    </row>
    <row r="65" spans="1:8" s="272" customFormat="1" ht="20.100000000000001" customHeight="1">
      <c r="A65" s="269" t="s">
        <v>72</v>
      </c>
      <c r="B65" s="270">
        <v>1230</v>
      </c>
      <c r="C65" s="181"/>
      <c r="D65" s="181"/>
      <c r="E65" s="181"/>
      <c r="F65" s="181"/>
      <c r="G65" s="190">
        <f t="shared" si="1"/>
        <v>0</v>
      </c>
      <c r="H65" s="271" t="e">
        <f t="shared" si="0"/>
        <v>#DIV/0!</v>
      </c>
    </row>
    <row r="66" spans="1:8" s="272" customFormat="1" ht="20.100000000000001" customHeight="1">
      <c r="A66" s="275" t="s">
        <v>73</v>
      </c>
      <c r="B66" s="270"/>
      <c r="C66" s="282"/>
      <c r="D66" s="283"/>
      <c r="E66" s="283"/>
      <c r="F66" s="283"/>
      <c r="G66" s="190">
        <f t="shared" si="1"/>
        <v>0</v>
      </c>
      <c r="H66" s="271" t="e">
        <f t="shared" si="0"/>
        <v>#DIV/0!</v>
      </c>
    </row>
    <row r="67" spans="1:8" s="272" customFormat="1" ht="20.100000000000001" customHeight="1">
      <c r="A67" s="269" t="s">
        <v>74</v>
      </c>
      <c r="B67" s="270">
        <v>1400</v>
      </c>
      <c r="C67" s="181"/>
      <c r="D67" s="181"/>
      <c r="E67" s="181">
        <f>'I. Фін результат'!E91</f>
        <v>0</v>
      </c>
      <c r="F67" s="181" t="s">
        <v>467</v>
      </c>
      <c r="G67" s="190" t="e">
        <f t="shared" si="1"/>
        <v>#VALUE!</v>
      </c>
      <c r="H67" s="271" t="e">
        <f t="shared" si="0"/>
        <v>#VALUE!</v>
      </c>
    </row>
    <row r="68" spans="1:8" s="272" customFormat="1" ht="20.100000000000001" customHeight="1">
      <c r="A68" s="269" t="s">
        <v>75</v>
      </c>
      <c r="B68" s="284">
        <v>1401</v>
      </c>
      <c r="C68" s="181">
        <v>765</v>
      </c>
      <c r="D68" s="181">
        <v>765</v>
      </c>
      <c r="E68" s="181">
        <f>'I. Фін результат'!E92</f>
        <v>0</v>
      </c>
      <c r="F68" s="181">
        <v>765</v>
      </c>
      <c r="G68" s="190">
        <f t="shared" si="1"/>
        <v>765</v>
      </c>
      <c r="H68" s="271" t="e">
        <f t="shared" si="0"/>
        <v>#DIV/0!</v>
      </c>
    </row>
    <row r="69" spans="1:8" s="272" customFormat="1" ht="20.100000000000001" customHeight="1">
      <c r="A69" s="269" t="s">
        <v>76</v>
      </c>
      <c r="B69" s="284">
        <v>1402</v>
      </c>
      <c r="C69" s="181">
        <v>2011</v>
      </c>
      <c r="D69" s="181">
        <v>2011</v>
      </c>
      <c r="E69" s="181">
        <f>'I. Фін результат'!E93</f>
        <v>0</v>
      </c>
      <c r="F69" s="181">
        <v>2011</v>
      </c>
      <c r="G69" s="190">
        <f t="shared" si="1"/>
        <v>2011</v>
      </c>
      <c r="H69" s="271" t="e">
        <f t="shared" si="0"/>
        <v>#DIV/0!</v>
      </c>
    </row>
    <row r="70" spans="1:8" s="272" customFormat="1" ht="20.100000000000001" customHeight="1">
      <c r="A70" s="269" t="s">
        <v>77</v>
      </c>
      <c r="B70" s="284">
        <v>1410</v>
      </c>
      <c r="C70" s="181">
        <v>6460</v>
      </c>
      <c r="D70" s="181">
        <v>6460</v>
      </c>
      <c r="E70" s="181">
        <f>'I. Фін результат'!E94</f>
        <v>0</v>
      </c>
      <c r="F70" s="181">
        <v>6460</v>
      </c>
      <c r="G70" s="190">
        <f t="shared" si="1"/>
        <v>6460</v>
      </c>
      <c r="H70" s="271" t="e">
        <f t="shared" si="0"/>
        <v>#DIV/0!</v>
      </c>
    </row>
    <row r="71" spans="1:8" s="272" customFormat="1" ht="20.100000000000001" customHeight="1">
      <c r="A71" s="269" t="s">
        <v>78</v>
      </c>
      <c r="B71" s="284">
        <v>1420</v>
      </c>
      <c r="C71" s="181">
        <v>1430</v>
      </c>
      <c r="D71" s="181">
        <v>1430</v>
      </c>
      <c r="E71" s="181">
        <f>'I. Фін результат'!E95</f>
        <v>0</v>
      </c>
      <c r="F71" s="181">
        <v>1430</v>
      </c>
      <c r="G71" s="190">
        <f t="shared" si="1"/>
        <v>1430</v>
      </c>
      <c r="H71" s="271" t="e">
        <f t="shared" si="0"/>
        <v>#DIV/0!</v>
      </c>
    </row>
    <row r="72" spans="1:8" s="272" customFormat="1" ht="20.100000000000001" customHeight="1">
      <c r="A72" s="269" t="s">
        <v>79</v>
      </c>
      <c r="B72" s="284">
        <v>1430</v>
      </c>
      <c r="C72" s="181">
        <v>447</v>
      </c>
      <c r="D72" s="181">
        <v>447</v>
      </c>
      <c r="E72" s="181">
        <f>'I. Фін результат'!E96</f>
        <v>0</v>
      </c>
      <c r="F72" s="181">
        <v>447</v>
      </c>
      <c r="G72" s="190">
        <f t="shared" si="1"/>
        <v>447</v>
      </c>
      <c r="H72" s="271" t="e">
        <f t="shared" si="0"/>
        <v>#DIV/0!</v>
      </c>
    </row>
    <row r="73" spans="1:8" s="272" customFormat="1" ht="20.100000000000001" customHeight="1">
      <c r="A73" s="269" t="s">
        <v>80</v>
      </c>
      <c r="B73" s="284">
        <v>1440</v>
      </c>
      <c r="C73" s="181">
        <v>143</v>
      </c>
      <c r="D73" s="181">
        <v>143</v>
      </c>
      <c r="E73" s="181">
        <f>'I. Фін результат'!E97</f>
        <v>0</v>
      </c>
      <c r="F73" s="181">
        <v>143</v>
      </c>
      <c r="G73" s="190">
        <f t="shared" si="1"/>
        <v>143</v>
      </c>
      <c r="H73" s="271" t="e">
        <f t="shared" si="0"/>
        <v>#DIV/0!</v>
      </c>
    </row>
    <row r="74" spans="1:8" s="272" customFormat="1" ht="20.100000000000001" customHeight="1">
      <c r="A74" s="275" t="s">
        <v>81</v>
      </c>
      <c r="B74" s="284">
        <v>1450</v>
      </c>
      <c r="C74" s="276">
        <f>SUM(C67,C70,C71,C72,C73)</f>
        <v>8480</v>
      </c>
      <c r="D74" s="276">
        <f>SUM(D67,D70,D71,D72,D73)</f>
        <v>8480</v>
      </c>
      <c r="E74" s="276">
        <f>SUM(E67,E70,E71,E72,E73)</f>
        <v>0</v>
      </c>
      <c r="F74" s="276">
        <f>SUM(F67,F70,F71,F72,F73)</f>
        <v>8480</v>
      </c>
      <c r="G74" s="191">
        <f t="shared" si="1"/>
        <v>8480</v>
      </c>
      <c r="H74" s="277" t="e">
        <f t="shared" si="0"/>
        <v>#DIV/0!</v>
      </c>
    </row>
    <row r="75" spans="1:8" s="272" customFormat="1" ht="19.5" customHeight="1">
      <c r="A75" s="285" t="s">
        <v>82</v>
      </c>
      <c r="B75" s="285"/>
      <c r="C75" s="285"/>
      <c r="D75" s="285"/>
      <c r="E75" s="285"/>
      <c r="F75" s="285"/>
      <c r="G75" s="285"/>
      <c r="H75" s="285"/>
    </row>
    <row r="76" spans="1:8" s="272" customFormat="1" ht="18.75" customHeight="1">
      <c r="A76" s="286" t="s">
        <v>83</v>
      </c>
      <c r="B76" s="286"/>
      <c r="C76" s="286"/>
      <c r="D76" s="286"/>
      <c r="E76" s="286"/>
      <c r="F76" s="286"/>
      <c r="G76" s="286"/>
      <c r="H76" s="286"/>
    </row>
    <row r="77" spans="1:8" s="272" customFormat="1" ht="37.5" customHeight="1">
      <c r="A77" s="287" t="s">
        <v>84</v>
      </c>
      <c r="B77" s="288">
        <v>2000</v>
      </c>
      <c r="C77" s="181">
        <v>501</v>
      </c>
      <c r="D77" s="181">
        <v>608</v>
      </c>
      <c r="E77" s="181">
        <v>102</v>
      </c>
      <c r="F77" s="181">
        <v>608</v>
      </c>
      <c r="G77" s="181">
        <f t="shared" ref="G77:G87" si="2">F77-E77</f>
        <v>506</v>
      </c>
      <c r="H77" s="271">
        <f t="shared" ref="H77:H122" si="3">(F77/E77)*100</f>
        <v>596.07843137254906</v>
      </c>
    </row>
    <row r="78" spans="1:8" s="272" customFormat="1" ht="39.75" customHeight="1">
      <c r="A78" s="289" t="s">
        <v>85</v>
      </c>
      <c r="B78" s="270">
        <v>2010</v>
      </c>
      <c r="C78" s="290">
        <f>SUM(C79:C80)</f>
        <v>0</v>
      </c>
      <c r="D78" s="290">
        <f>SUM(D79:D80)</f>
        <v>0</v>
      </c>
      <c r="E78" s="290">
        <f>SUM(E79:E80)</f>
        <v>0</v>
      </c>
      <c r="F78" s="290">
        <f>SUM(F79:F80)</f>
        <v>0</v>
      </c>
      <c r="G78" s="190">
        <f t="shared" si="2"/>
        <v>0</v>
      </c>
      <c r="H78" s="271" t="e">
        <f t="shared" si="3"/>
        <v>#DIV/0!</v>
      </c>
    </row>
    <row r="79" spans="1:8" s="272" customFormat="1" ht="37.5" customHeight="1">
      <c r="A79" s="269" t="s">
        <v>86</v>
      </c>
      <c r="B79" s="270">
        <v>2011</v>
      </c>
      <c r="C79" s="181" t="str">
        <f>'ІІ. Розр. з бюджетом'!C9</f>
        <v>(    )</v>
      </c>
      <c r="D79" s="181" t="str">
        <f>'ІІ. Розр. з бюджетом'!D9</f>
        <v>(    )</v>
      </c>
      <c r="E79" s="181" t="str">
        <f>'ІІ. Розр. з бюджетом'!E9</f>
        <v>(    )</v>
      </c>
      <c r="F79" s="181" t="str">
        <f>'ІІ. Розр. з бюджетом'!F9</f>
        <v>(    )</v>
      </c>
      <c r="G79" s="190" t="e">
        <f t="shared" si="2"/>
        <v>#VALUE!</v>
      </c>
      <c r="H79" s="271" t="e">
        <f t="shared" si="3"/>
        <v>#VALUE!</v>
      </c>
    </row>
    <row r="80" spans="1:8" s="272" customFormat="1" ht="39.75" customHeight="1">
      <c r="A80" s="269" t="s">
        <v>87</v>
      </c>
      <c r="B80" s="270">
        <v>2012</v>
      </c>
      <c r="C80" s="181" t="str">
        <f>'ІІ. Розр. з бюджетом'!C10</f>
        <v>(    )</v>
      </c>
      <c r="D80" s="181" t="str">
        <f>'ІІ. Розр. з бюджетом'!D10</f>
        <v>(    )</v>
      </c>
      <c r="E80" s="181" t="str">
        <f>'ІІ. Розр. з бюджетом'!E10</f>
        <v>(    )</v>
      </c>
      <c r="F80" s="181" t="str">
        <f>'ІІ. Розр. з бюджетом'!F10</f>
        <v>(    )</v>
      </c>
      <c r="G80" s="190" t="e">
        <f t="shared" si="2"/>
        <v>#VALUE!</v>
      </c>
      <c r="H80" s="271" t="e">
        <f t="shared" si="3"/>
        <v>#VALUE!</v>
      </c>
    </row>
    <row r="81" spans="1:8" s="272" customFormat="1">
      <c r="A81" s="269" t="s">
        <v>88</v>
      </c>
      <c r="B81" s="270" t="s">
        <v>89</v>
      </c>
      <c r="C81" s="181" t="str">
        <f>'ІІ. Розр. з бюджетом'!C11</f>
        <v>(    )</v>
      </c>
      <c r="D81" s="181" t="str">
        <f>'ІІ. Розр. з бюджетом'!D11</f>
        <v>(    )</v>
      </c>
      <c r="E81" s="181" t="str">
        <f>'ІІ. Розр. з бюджетом'!E11</f>
        <v>(    )</v>
      </c>
      <c r="F81" s="181" t="str">
        <f>'ІІ. Розр. з бюджетом'!F11</f>
        <v>(    )</v>
      </c>
      <c r="G81" s="291" t="e">
        <f t="shared" si="2"/>
        <v>#VALUE!</v>
      </c>
      <c r="H81" s="271" t="e">
        <f t="shared" si="3"/>
        <v>#VALUE!</v>
      </c>
    </row>
    <row r="82" spans="1:8" s="272" customFormat="1">
      <c r="A82" s="269" t="s">
        <v>90</v>
      </c>
      <c r="B82" s="270">
        <v>2020</v>
      </c>
      <c r="C82" s="181">
        <f>'ІІ. Розр. з бюджетом'!C12</f>
        <v>0</v>
      </c>
      <c r="D82" s="181">
        <f>'ІІ. Розр. з бюджетом'!D12</f>
        <v>0</v>
      </c>
      <c r="E82" s="181">
        <f>'ІІ. Розр. з бюджетом'!E12</f>
        <v>0</v>
      </c>
      <c r="F82" s="181">
        <f>'ІІ. Розр. з бюджетом'!F12</f>
        <v>0</v>
      </c>
      <c r="G82" s="190">
        <f t="shared" si="2"/>
        <v>0</v>
      </c>
      <c r="H82" s="271" t="e">
        <f t="shared" si="3"/>
        <v>#DIV/0!</v>
      </c>
    </row>
    <row r="83" spans="1:8" s="272" customFormat="1">
      <c r="A83" s="289" t="s">
        <v>91</v>
      </c>
      <c r="B83" s="270">
        <v>2030</v>
      </c>
      <c r="C83" s="181" t="str">
        <f>'ІІ. Розр. з бюджетом'!C13</f>
        <v>(    )</v>
      </c>
      <c r="D83" s="181" t="str">
        <f>'ІІ. Розр. з бюджетом'!D13</f>
        <v>(    )</v>
      </c>
      <c r="E83" s="181" t="str">
        <f>'ІІ. Розр. з бюджетом'!E13</f>
        <v>(    )</v>
      </c>
      <c r="F83" s="181" t="str">
        <f>'ІІ. Розр. з бюджетом'!F13</f>
        <v>(    )</v>
      </c>
      <c r="G83" s="190" t="e">
        <f t="shared" si="2"/>
        <v>#VALUE!</v>
      </c>
      <c r="H83" s="271" t="e">
        <f t="shared" si="3"/>
        <v>#VALUE!</v>
      </c>
    </row>
    <row r="84" spans="1:8" s="272" customFormat="1">
      <c r="A84" s="289" t="s">
        <v>92</v>
      </c>
      <c r="B84" s="270">
        <v>2040</v>
      </c>
      <c r="C84" s="181" t="str">
        <f>'ІІ. Розр. з бюджетом'!C15</f>
        <v>(    )</v>
      </c>
      <c r="D84" s="181" t="str">
        <f>'ІІ. Розр. з бюджетом'!D15</f>
        <v>(    )</v>
      </c>
      <c r="E84" s="181" t="str">
        <f>'ІІ. Розр. з бюджетом'!E15</f>
        <v>(    )</v>
      </c>
      <c r="F84" s="181" t="str">
        <f>'ІІ. Розр. з бюджетом'!F15</f>
        <v>(    )</v>
      </c>
      <c r="G84" s="190" t="e">
        <f t="shared" si="2"/>
        <v>#VALUE!</v>
      </c>
      <c r="H84" s="271" t="e">
        <f t="shared" si="3"/>
        <v>#VALUE!</v>
      </c>
    </row>
    <row r="85" spans="1:8" s="272" customFormat="1">
      <c r="A85" s="289" t="s">
        <v>93</v>
      </c>
      <c r="B85" s="270">
        <v>2050</v>
      </c>
      <c r="C85" s="181" t="str">
        <f>'ІІ. Розр. з бюджетом'!C16</f>
        <v>(    )</v>
      </c>
      <c r="D85" s="181" t="str">
        <f>'ІІ. Розр. з бюджетом'!D16</f>
        <v>(    )</v>
      </c>
      <c r="E85" s="181" t="str">
        <f>'ІІ. Розр. з бюджетом'!E16</f>
        <v>(    )</v>
      </c>
      <c r="F85" s="181" t="str">
        <f>'ІІ. Розр. з бюджетом'!F16</f>
        <v>(    )</v>
      </c>
      <c r="G85" s="190" t="e">
        <f t="shared" si="2"/>
        <v>#VALUE!</v>
      </c>
      <c r="H85" s="271" t="e">
        <f t="shared" si="3"/>
        <v>#VALUE!</v>
      </c>
    </row>
    <row r="86" spans="1:8" s="272" customFormat="1">
      <c r="A86" s="289" t="s">
        <v>94</v>
      </c>
      <c r="B86" s="270">
        <v>2060</v>
      </c>
      <c r="C86" s="181" t="str">
        <f>'ІІ. Розр. з бюджетом'!C17</f>
        <v>(    )</v>
      </c>
      <c r="D86" s="181" t="str">
        <f>'ІІ. Розр. з бюджетом'!D17</f>
        <v>(    )</v>
      </c>
      <c r="E86" s="181" t="str">
        <f>'ІІ. Розр. з бюджетом'!E17</f>
        <v>(    )</v>
      </c>
      <c r="F86" s="181" t="str">
        <f>'ІІ. Розр. з бюджетом'!F17</f>
        <v>(    )</v>
      </c>
      <c r="G86" s="190" t="e">
        <f t="shared" si="2"/>
        <v>#VALUE!</v>
      </c>
      <c r="H86" s="271" t="e">
        <f t="shared" si="3"/>
        <v>#VALUE!</v>
      </c>
    </row>
    <row r="87" spans="1:8" s="272" customFormat="1" ht="41.25" customHeight="1">
      <c r="A87" s="289" t="s">
        <v>95</v>
      </c>
      <c r="B87" s="270">
        <v>2070</v>
      </c>
      <c r="C87" s="292">
        <v>605</v>
      </c>
      <c r="D87" s="292">
        <v>696</v>
      </c>
      <c r="E87" s="292">
        <v>265</v>
      </c>
      <c r="F87" s="292">
        <v>696</v>
      </c>
      <c r="G87" s="190">
        <f t="shared" si="2"/>
        <v>431</v>
      </c>
      <c r="H87" s="271">
        <f t="shared" si="3"/>
        <v>262.64150943396226</v>
      </c>
    </row>
    <row r="88" spans="1:8" s="272" customFormat="1" ht="21.75" customHeight="1">
      <c r="A88" s="293" t="s">
        <v>96</v>
      </c>
      <c r="B88" s="293"/>
      <c r="C88" s="293"/>
      <c r="D88" s="293"/>
      <c r="E88" s="293"/>
      <c r="F88" s="293"/>
      <c r="G88" s="293"/>
      <c r="H88" s="293"/>
    </row>
    <row r="89" spans="1:8" s="272" customFormat="1" ht="41.25" customHeight="1">
      <c r="A89" s="294" t="s">
        <v>97</v>
      </c>
      <c r="B89" s="270">
        <v>2110</v>
      </c>
      <c r="C89" s="191">
        <v>22.8</v>
      </c>
      <c r="D89" s="191">
        <v>19.3</v>
      </c>
      <c r="E89" s="191">
        <v>15</v>
      </c>
      <c r="F89" s="191">
        <v>19</v>
      </c>
      <c r="G89" s="191">
        <f t="shared" ref="G89:G100" si="4">F89-E89</f>
        <v>4</v>
      </c>
      <c r="H89" s="277">
        <f t="shared" si="3"/>
        <v>126.66666666666666</v>
      </c>
    </row>
    <row r="90" spans="1:8" s="272" customFormat="1">
      <c r="A90" s="269" t="s">
        <v>98</v>
      </c>
      <c r="B90" s="270">
        <v>2111</v>
      </c>
      <c r="C90" s="190">
        <v>23</v>
      </c>
      <c r="D90" s="190">
        <v>19</v>
      </c>
      <c r="E90" s="190">
        <v>15</v>
      </c>
      <c r="F90" s="190">
        <v>19</v>
      </c>
      <c r="G90" s="190">
        <f t="shared" si="4"/>
        <v>4</v>
      </c>
      <c r="H90" s="271">
        <f t="shared" si="3"/>
        <v>126.66666666666666</v>
      </c>
    </row>
    <row r="91" spans="1:8" s="272" customFormat="1">
      <c r="A91" s="269" t="s">
        <v>99</v>
      </c>
      <c r="B91" s="270">
        <v>2112</v>
      </c>
      <c r="C91" s="190">
        <f>'ІІ. Розр. з бюджетом'!C22</f>
        <v>0</v>
      </c>
      <c r="D91" s="190">
        <f>'ІІ. Розр. з бюджетом'!D22</f>
        <v>0</v>
      </c>
      <c r="E91" s="190">
        <f>'ІІ. Розр. з бюджетом'!E22</f>
        <v>0</v>
      </c>
      <c r="F91" s="190">
        <f>'ІІ. Розр. з бюджетом'!F22</f>
        <v>0</v>
      </c>
      <c r="G91" s="190">
        <f t="shared" si="4"/>
        <v>0</v>
      </c>
      <c r="H91" s="271" t="e">
        <f t="shared" si="3"/>
        <v>#DIV/0!</v>
      </c>
    </row>
    <row r="92" spans="1:8" s="272" customFormat="1" ht="19.5" customHeight="1">
      <c r="A92" s="289" t="s">
        <v>100</v>
      </c>
      <c r="B92" s="175">
        <v>2113</v>
      </c>
      <c r="C92" s="190" t="str">
        <f>'ІІ. Розр. з бюджетом'!C23</f>
        <v>(    )</v>
      </c>
      <c r="D92" s="190" t="str">
        <f>'ІІ. Розр. з бюджетом'!D23</f>
        <v>(    )</v>
      </c>
      <c r="E92" s="190" t="str">
        <f>'ІІ. Розр. з бюджетом'!E23</f>
        <v>(    )</v>
      </c>
      <c r="F92" s="190" t="str">
        <f>'ІІ. Розр. з бюджетом'!F23</f>
        <v>(    )</v>
      </c>
      <c r="G92" s="190" t="e">
        <f t="shared" si="4"/>
        <v>#VALUE!</v>
      </c>
      <c r="H92" s="271" t="e">
        <f t="shared" si="3"/>
        <v>#VALUE!</v>
      </c>
    </row>
    <row r="93" spans="1:8" s="272" customFormat="1">
      <c r="A93" s="289" t="s">
        <v>101</v>
      </c>
      <c r="B93" s="175">
        <v>2114</v>
      </c>
      <c r="C93" s="190">
        <f>'ІІ. Розр. з бюджетом'!C24</f>
        <v>0</v>
      </c>
      <c r="D93" s="190">
        <f>'ІІ. Розр. з бюджетом'!D24</f>
        <v>0</v>
      </c>
      <c r="E93" s="190">
        <f>'ІІ. Розр. з бюджетом'!E24</f>
        <v>0</v>
      </c>
      <c r="F93" s="190">
        <f>'ІІ. Розр. з бюджетом'!F24</f>
        <v>0</v>
      </c>
      <c r="G93" s="190"/>
      <c r="H93" s="271" t="e">
        <f t="shared" si="3"/>
        <v>#DIV/0!</v>
      </c>
    </row>
    <row r="94" spans="1:8" s="272" customFormat="1" ht="36">
      <c r="A94" s="289" t="s">
        <v>102</v>
      </c>
      <c r="B94" s="175">
        <v>2115</v>
      </c>
      <c r="C94" s="190">
        <f>'ІІ. Розр. з бюджетом'!C25</f>
        <v>0</v>
      </c>
      <c r="D94" s="190">
        <f>'ІІ. Розр. з бюджетом'!D25</f>
        <v>0</v>
      </c>
      <c r="E94" s="190">
        <f>'ІІ. Розр. з бюджетом'!E25</f>
        <v>0</v>
      </c>
      <c r="F94" s="190">
        <f>'ІІ. Розр. з бюджетом'!F25</f>
        <v>0</v>
      </c>
      <c r="G94" s="190"/>
      <c r="H94" s="271" t="e">
        <f t="shared" si="3"/>
        <v>#DIV/0!</v>
      </c>
    </row>
    <row r="95" spans="1:8" s="272" customFormat="1">
      <c r="A95" s="289" t="s">
        <v>103</v>
      </c>
      <c r="B95" s="175">
        <v>2116</v>
      </c>
      <c r="C95" s="190">
        <f>'ІІ. Розр. з бюджетом'!C26</f>
        <v>0</v>
      </c>
      <c r="D95" s="190">
        <f>'ІІ. Розр. з бюджетом'!D26</f>
        <v>0</v>
      </c>
      <c r="E95" s="190">
        <f>'ІІ. Розр. з бюджетом'!E26</f>
        <v>0</v>
      </c>
      <c r="F95" s="190">
        <f>'ІІ. Розр. з бюджетом'!F26</f>
        <v>0</v>
      </c>
      <c r="G95" s="190"/>
      <c r="H95" s="271" t="e">
        <f t="shared" si="3"/>
        <v>#DIV/0!</v>
      </c>
    </row>
    <row r="96" spans="1:8" s="272" customFormat="1">
      <c r="A96" s="289" t="s">
        <v>104</v>
      </c>
      <c r="B96" s="175">
        <v>2117</v>
      </c>
      <c r="C96" s="190">
        <f>'ІІ. Розр. з бюджетом'!C27</f>
        <v>0</v>
      </c>
      <c r="D96" s="190">
        <f>'ІІ. Розр. з бюджетом'!D27</f>
        <v>0</v>
      </c>
      <c r="E96" s="190">
        <f>'ІІ. Розр. з бюджетом'!E27</f>
        <v>0</v>
      </c>
      <c r="F96" s="190">
        <f>'ІІ. Розр. з бюджетом'!F27</f>
        <v>0</v>
      </c>
      <c r="G96" s="190"/>
      <c r="H96" s="271" t="e">
        <f t="shared" si="3"/>
        <v>#DIV/0!</v>
      </c>
    </row>
    <row r="97" spans="1:8" s="272" customFormat="1" ht="21.75" customHeight="1">
      <c r="A97" s="294" t="s">
        <v>105</v>
      </c>
      <c r="B97" s="295">
        <v>2120</v>
      </c>
      <c r="C97" s="296">
        <v>16</v>
      </c>
      <c r="D97" s="296">
        <v>0</v>
      </c>
      <c r="E97" s="296">
        <v>20</v>
      </c>
      <c r="F97" s="296"/>
      <c r="G97" s="191">
        <f t="shared" si="4"/>
        <v>-20</v>
      </c>
      <c r="H97" s="277">
        <f t="shared" si="3"/>
        <v>0</v>
      </c>
    </row>
    <row r="98" spans="1:8" s="272" customFormat="1" ht="34.799999999999997">
      <c r="A98" s="294" t="s">
        <v>106</v>
      </c>
      <c r="B98" s="295">
        <v>2130</v>
      </c>
      <c r="C98" s="296">
        <f>'ІІ. Розр. з бюджетом'!C35</f>
        <v>0</v>
      </c>
      <c r="D98" s="296">
        <f>'ІІ. Розр. з бюджетом'!D35</f>
        <v>0</v>
      </c>
      <c r="E98" s="296">
        <f>'ІІ. Розр. з бюджетом'!E35</f>
        <v>0</v>
      </c>
      <c r="F98" s="296">
        <f>'ІІ. Розр. з бюджетом'!F35</f>
        <v>0</v>
      </c>
      <c r="G98" s="191">
        <f t="shared" si="4"/>
        <v>0</v>
      </c>
      <c r="H98" s="277" t="e">
        <f t="shared" si="3"/>
        <v>#DIV/0!</v>
      </c>
    </row>
    <row r="99" spans="1:8" s="272" customFormat="1" ht="60.75" customHeight="1">
      <c r="A99" s="297" t="s">
        <v>107</v>
      </c>
      <c r="B99" s="175">
        <v>2131</v>
      </c>
      <c r="C99" s="181">
        <f>'ІІ. Розр. з бюджетом'!C36</f>
        <v>0</v>
      </c>
      <c r="D99" s="181">
        <f>'ІІ. Розр. з бюджетом'!D36</f>
        <v>0</v>
      </c>
      <c r="E99" s="181">
        <f>'ІІ. Розр. з бюджетом'!E36</f>
        <v>0</v>
      </c>
      <c r="F99" s="181">
        <f>'ІІ. Розр. з бюджетом'!F36</f>
        <v>0</v>
      </c>
      <c r="G99" s="190">
        <f t="shared" si="4"/>
        <v>0</v>
      </c>
      <c r="H99" s="271" t="e">
        <f t="shared" si="3"/>
        <v>#DIV/0!</v>
      </c>
    </row>
    <row r="100" spans="1:8" s="272" customFormat="1" ht="19.5" customHeight="1">
      <c r="A100" s="297" t="s">
        <v>108</v>
      </c>
      <c r="B100" s="175">
        <v>2133</v>
      </c>
      <c r="C100" s="181">
        <f>'ІІ. Розр. з бюджетом'!C38</f>
        <v>0</v>
      </c>
      <c r="D100" s="181">
        <f>'ІІ. Розр. з бюджетом'!D38</f>
        <v>0</v>
      </c>
      <c r="E100" s="181">
        <f>'ІІ. Розр. з бюджетом'!E38</f>
        <v>0</v>
      </c>
      <c r="F100" s="181">
        <f>'ІІ. Розр. з бюджетом'!F38</f>
        <v>0</v>
      </c>
      <c r="G100" s="190">
        <f t="shared" si="4"/>
        <v>0</v>
      </c>
      <c r="H100" s="271" t="e">
        <f t="shared" si="3"/>
        <v>#DIV/0!</v>
      </c>
    </row>
    <row r="101" spans="1:8" s="272" customFormat="1" ht="22.5" customHeight="1">
      <c r="A101" s="278" t="s">
        <v>109</v>
      </c>
      <c r="B101" s="175">
        <v>2200</v>
      </c>
      <c r="C101" s="296">
        <v>39</v>
      </c>
      <c r="D101" s="296">
        <v>19</v>
      </c>
      <c r="E101" s="296">
        <v>35</v>
      </c>
      <c r="F101" s="296">
        <v>19</v>
      </c>
      <c r="G101" s="191"/>
      <c r="H101" s="277">
        <f t="shared" si="3"/>
        <v>54.285714285714285</v>
      </c>
    </row>
    <row r="102" spans="1:8" s="272" customFormat="1" ht="19.5" customHeight="1">
      <c r="A102" s="285" t="s">
        <v>110</v>
      </c>
      <c r="B102" s="285"/>
      <c r="C102" s="285"/>
      <c r="D102" s="285"/>
      <c r="E102" s="285"/>
      <c r="F102" s="285"/>
      <c r="G102" s="285"/>
      <c r="H102" s="285"/>
    </row>
    <row r="103" spans="1:8" s="272" customFormat="1" ht="20.100000000000001" customHeight="1">
      <c r="A103" s="298" t="s">
        <v>111</v>
      </c>
      <c r="B103" s="270">
        <v>3405</v>
      </c>
      <c r="C103" s="296">
        <v>996</v>
      </c>
      <c r="D103" s="296">
        <v>649</v>
      </c>
      <c r="E103" s="296">
        <v>260</v>
      </c>
      <c r="F103" s="296">
        <v>649</v>
      </c>
      <c r="G103" s="191">
        <f t="shared" ref="G103:G109" si="5">F103-E103</f>
        <v>389</v>
      </c>
      <c r="H103" s="277">
        <f t="shared" si="3"/>
        <v>249.61538461538461</v>
      </c>
    </row>
    <row r="104" spans="1:8" s="272" customFormat="1" ht="20.100000000000001" customHeight="1">
      <c r="A104" s="297" t="s">
        <v>112</v>
      </c>
      <c r="B104" s="299">
        <v>3030</v>
      </c>
      <c r="C104" s="181">
        <v>14215</v>
      </c>
      <c r="D104" s="181">
        <v>11482</v>
      </c>
      <c r="E104" s="181"/>
      <c r="F104" s="181">
        <v>11482</v>
      </c>
      <c r="G104" s="191"/>
      <c r="H104" s="271" t="e">
        <f t="shared" si="3"/>
        <v>#DIV/0!</v>
      </c>
    </row>
    <row r="105" spans="1:8" s="272" customFormat="1">
      <c r="A105" s="297" t="s">
        <v>113</v>
      </c>
      <c r="B105" s="299">
        <v>3195</v>
      </c>
      <c r="C105" s="181">
        <v>6472</v>
      </c>
      <c r="D105" s="181">
        <v>1218</v>
      </c>
      <c r="E105" s="181"/>
      <c r="F105" s="181">
        <v>1218</v>
      </c>
      <c r="G105" s="190">
        <f t="shared" si="5"/>
        <v>1218</v>
      </c>
      <c r="H105" s="271" t="e">
        <f t="shared" si="3"/>
        <v>#DIV/0!</v>
      </c>
    </row>
    <row r="106" spans="1:8" s="300" customFormat="1">
      <c r="A106" s="297" t="s">
        <v>114</v>
      </c>
      <c r="B106" s="299">
        <v>3295</v>
      </c>
      <c r="C106" s="181">
        <v>-6819</v>
      </c>
      <c r="D106" s="181">
        <v>-1456</v>
      </c>
      <c r="E106" s="181">
        <f>'ІІІ. Рух грош. коштів(рознести '!E50</f>
        <v>-4990</v>
      </c>
      <c r="F106" s="181">
        <v>-1456</v>
      </c>
      <c r="G106" s="190">
        <f t="shared" si="5"/>
        <v>3534</v>
      </c>
      <c r="H106" s="271">
        <f t="shared" si="3"/>
        <v>29.178356713426858</v>
      </c>
    </row>
    <row r="107" spans="1:8" s="272" customFormat="1">
      <c r="A107" s="297" t="s">
        <v>115</v>
      </c>
      <c r="B107" s="270">
        <v>3395</v>
      </c>
      <c r="C107" s="181">
        <f>'ІІІ. Рух грош. коштів(рознести '!C67</f>
        <v>0</v>
      </c>
      <c r="D107" s="181">
        <f>'ІІІ. Рух грош. коштів(рознести '!D67</f>
        <v>0</v>
      </c>
      <c r="E107" s="181">
        <f>'ІІІ. Рух грош. коштів(рознести '!E67</f>
        <v>-4990</v>
      </c>
      <c r="F107" s="181">
        <f>'ІІІ. Рух грош. коштів(рознести '!F67</f>
        <v>0</v>
      </c>
      <c r="G107" s="190">
        <f t="shared" si="5"/>
        <v>4990</v>
      </c>
      <c r="H107" s="271">
        <f t="shared" si="3"/>
        <v>0</v>
      </c>
    </row>
    <row r="108" spans="1:8" s="272" customFormat="1">
      <c r="A108" s="297" t="s">
        <v>116</v>
      </c>
      <c r="B108" s="270">
        <v>3410</v>
      </c>
      <c r="C108" s="181">
        <f>'ІІІ. Рух грош. коштів(рознести '!C70</f>
        <v>0</v>
      </c>
      <c r="D108" s="181">
        <f>'ІІІ. Рух грош. коштів(рознести '!D70</f>
        <v>0</v>
      </c>
      <c r="E108" s="181">
        <f>'ІІІ. Рух грош. коштів(рознести '!E70</f>
        <v>0</v>
      </c>
      <c r="F108" s="181">
        <f>'ІІІ. Рух грош. коштів(рознести '!F70</f>
        <v>0</v>
      </c>
      <c r="G108" s="190">
        <f t="shared" si="5"/>
        <v>0</v>
      </c>
      <c r="H108" s="271" t="e">
        <f t="shared" si="3"/>
        <v>#DIV/0!</v>
      </c>
    </row>
    <row r="109" spans="1:8" s="272" customFormat="1">
      <c r="A109" s="301" t="s">
        <v>117</v>
      </c>
      <c r="B109" s="270">
        <v>3415</v>
      </c>
      <c r="C109" s="276">
        <v>649</v>
      </c>
      <c r="D109" s="276">
        <v>411</v>
      </c>
      <c r="E109" s="276">
        <v>370</v>
      </c>
      <c r="F109" s="276">
        <v>411</v>
      </c>
      <c r="G109" s="191">
        <f t="shared" si="5"/>
        <v>41</v>
      </c>
      <c r="H109" s="277">
        <f t="shared" si="3"/>
        <v>111.08108108108108</v>
      </c>
    </row>
    <row r="110" spans="1:8" s="272" customFormat="1" ht="19.5" customHeight="1">
      <c r="A110" s="302" t="s">
        <v>118</v>
      </c>
      <c r="B110" s="302"/>
      <c r="C110" s="302"/>
      <c r="D110" s="302"/>
      <c r="E110" s="302"/>
      <c r="F110" s="302"/>
      <c r="G110" s="302"/>
      <c r="H110" s="302"/>
    </row>
    <row r="111" spans="1:8" s="272" customFormat="1" ht="20.100000000000001" customHeight="1">
      <c r="A111" s="298" t="s">
        <v>119</v>
      </c>
      <c r="B111" s="303">
        <v>4000</v>
      </c>
      <c r="C111" s="304"/>
      <c r="D111" s="304">
        <v>1456</v>
      </c>
      <c r="E111" s="304">
        <v>4990</v>
      </c>
      <c r="F111" s="304">
        <v>1456</v>
      </c>
      <c r="G111" s="191">
        <f t="shared" ref="G111:G117" si="6">F111-E111</f>
        <v>-3534</v>
      </c>
      <c r="H111" s="277">
        <f t="shared" si="3"/>
        <v>29.178356713426858</v>
      </c>
    </row>
    <row r="112" spans="1:8" s="272" customFormat="1" ht="20.100000000000001" customHeight="1">
      <c r="A112" s="269" t="s">
        <v>120</v>
      </c>
      <c r="B112" s="305" t="s">
        <v>121</v>
      </c>
      <c r="C112" s="181">
        <f>'IV. Кап. інвестиції'!C7</f>
        <v>0</v>
      </c>
      <c r="D112" s="181">
        <f>'IV. Кап. інвестиції'!D7</f>
        <v>0</v>
      </c>
      <c r="E112" s="181"/>
      <c r="F112" s="181">
        <f>'IV. Кап. інвестиції'!F7</f>
        <v>0</v>
      </c>
      <c r="G112" s="190">
        <f t="shared" si="6"/>
        <v>0</v>
      </c>
      <c r="H112" s="271" t="e">
        <f t="shared" si="3"/>
        <v>#DIV/0!</v>
      </c>
    </row>
    <row r="113" spans="1:8" s="272" customFormat="1" ht="20.100000000000001" customHeight="1">
      <c r="A113" s="269" t="s">
        <v>122</v>
      </c>
      <c r="B113" s="305">
        <v>4020</v>
      </c>
      <c r="C113" s="181"/>
      <c r="D113" s="181">
        <v>130</v>
      </c>
      <c r="E113" s="181">
        <v>4990</v>
      </c>
      <c r="F113" s="181">
        <v>130</v>
      </c>
      <c r="G113" s="190">
        <f t="shared" si="6"/>
        <v>-4860</v>
      </c>
      <c r="H113" s="271">
        <f t="shared" si="3"/>
        <v>2.6052104208416833</v>
      </c>
    </row>
    <row r="114" spans="1:8" s="272" customFormat="1" ht="20.100000000000001" customHeight="1">
      <c r="A114" s="269" t="s">
        <v>123</v>
      </c>
      <c r="B114" s="305">
        <v>4030</v>
      </c>
      <c r="C114" s="181">
        <f>'IV. Кап. інвестиції'!C9</f>
        <v>0</v>
      </c>
      <c r="D114" s="181">
        <f>'IV. Кап. інвестиції'!D9</f>
        <v>0</v>
      </c>
      <c r="E114" s="181">
        <f>'IV. Кап. інвестиції'!E9</f>
        <v>0</v>
      </c>
      <c r="F114" s="181">
        <f>'IV. Кап. інвестиції'!F9</f>
        <v>0</v>
      </c>
      <c r="G114" s="190">
        <f t="shared" si="6"/>
        <v>0</v>
      </c>
      <c r="H114" s="271" t="e">
        <f t="shared" si="3"/>
        <v>#DIV/0!</v>
      </c>
    </row>
    <row r="115" spans="1:8" s="272" customFormat="1">
      <c r="A115" s="269" t="s">
        <v>124</v>
      </c>
      <c r="B115" s="305">
        <v>4040</v>
      </c>
      <c r="C115" s="181">
        <f>'IV. Кап. інвестиції'!C10</f>
        <v>0</v>
      </c>
      <c r="D115" s="181">
        <f>'IV. Кап. інвестиції'!D10</f>
        <v>0</v>
      </c>
      <c r="E115" s="181">
        <f>'IV. Кап. інвестиції'!E10</f>
        <v>0</v>
      </c>
      <c r="F115" s="181">
        <f>'IV. Кап. інвестиції'!F10</f>
        <v>0</v>
      </c>
      <c r="G115" s="190">
        <f t="shared" si="6"/>
        <v>0</v>
      </c>
      <c r="H115" s="271" t="e">
        <f t="shared" si="3"/>
        <v>#DIV/0!</v>
      </c>
    </row>
    <row r="116" spans="1:8" s="272" customFormat="1" ht="36">
      <c r="A116" s="269" t="s">
        <v>125</v>
      </c>
      <c r="B116" s="305">
        <v>4050</v>
      </c>
      <c r="C116" s="181">
        <f>'IV. Кап. інвестиції'!C11</f>
        <v>0</v>
      </c>
      <c r="D116" s="181">
        <v>1326</v>
      </c>
      <c r="E116" s="181">
        <f>'IV. Кап. інвестиції'!E11</f>
        <v>0</v>
      </c>
      <c r="F116" s="181">
        <v>1326</v>
      </c>
      <c r="G116" s="190"/>
      <c r="H116" s="271" t="e">
        <f t="shared" si="3"/>
        <v>#DIV/0!</v>
      </c>
    </row>
    <row r="117" spans="1:8" s="272" customFormat="1">
      <c r="A117" s="269" t="s">
        <v>126</v>
      </c>
      <c r="B117" s="305">
        <v>4060</v>
      </c>
      <c r="C117" s="181">
        <f>'IV. Кап. інвестиції'!C12</f>
        <v>0</v>
      </c>
      <c r="D117" s="181"/>
      <c r="E117" s="181"/>
      <c r="F117" s="181"/>
      <c r="G117" s="190">
        <f t="shared" si="6"/>
        <v>0</v>
      </c>
      <c r="H117" s="271" t="e">
        <f t="shared" si="3"/>
        <v>#DIV/0!</v>
      </c>
    </row>
    <row r="118" spans="1:8" s="272" customFormat="1" ht="20.100000000000001" customHeight="1">
      <c r="A118" s="278" t="s">
        <v>127</v>
      </c>
      <c r="B118" s="303">
        <v>4000</v>
      </c>
      <c r="C118" s="276">
        <f>SUM(C119:C122)</f>
        <v>0</v>
      </c>
      <c r="D118" s="276">
        <f>SUM(D119:D122)</f>
        <v>0</v>
      </c>
      <c r="E118" s="276">
        <f>SUM(E119:E122)</f>
        <v>0</v>
      </c>
      <c r="F118" s="276"/>
      <c r="G118" s="191">
        <f>F118-E118</f>
        <v>0</v>
      </c>
      <c r="H118" s="277" t="e">
        <f t="shared" si="3"/>
        <v>#DIV/0!</v>
      </c>
    </row>
    <row r="119" spans="1:8" s="272" customFormat="1" ht="20.100000000000001" customHeight="1">
      <c r="A119" s="289" t="s">
        <v>128</v>
      </c>
      <c r="B119" s="303" t="s">
        <v>129</v>
      </c>
      <c r="C119" s="180"/>
      <c r="D119" s="180"/>
      <c r="E119" s="181">
        <f>'6.2. Інша інфо_2'!M36</f>
        <v>0</v>
      </c>
      <c r="F119" s="181"/>
      <c r="G119" s="190">
        <f>F119-E119</f>
        <v>0</v>
      </c>
      <c r="H119" s="271" t="e">
        <f t="shared" si="3"/>
        <v>#DIV/0!</v>
      </c>
    </row>
    <row r="120" spans="1:8" s="272" customFormat="1" ht="20.100000000000001" customHeight="1">
      <c r="A120" s="289" t="s">
        <v>130</v>
      </c>
      <c r="B120" s="303" t="s">
        <v>131</v>
      </c>
      <c r="C120" s="180"/>
      <c r="D120" s="180"/>
      <c r="E120" s="181">
        <f>'6.2. Інша інфо_2'!Q36</f>
        <v>0</v>
      </c>
      <c r="F120" s="181"/>
      <c r="G120" s="190">
        <f>F120-E120</f>
        <v>0</v>
      </c>
      <c r="H120" s="271" t="e">
        <f t="shared" si="3"/>
        <v>#DIV/0!</v>
      </c>
    </row>
    <row r="121" spans="1:8" s="272" customFormat="1" ht="20.100000000000001" customHeight="1">
      <c r="A121" s="289" t="s">
        <v>132</v>
      </c>
      <c r="B121" s="303" t="s">
        <v>133</v>
      </c>
      <c r="C121" s="180"/>
      <c r="D121" s="180"/>
      <c r="E121" s="181">
        <f>'6.2. Інша інфо_2'!U36</f>
        <v>0</v>
      </c>
      <c r="F121" s="181">
        <f>'6.2. Інша інфо_2'!V36</f>
        <v>30</v>
      </c>
      <c r="G121" s="190">
        <f>F121-E121</f>
        <v>30</v>
      </c>
      <c r="H121" s="271" t="e">
        <f t="shared" si="3"/>
        <v>#DIV/0!</v>
      </c>
    </row>
    <row r="122" spans="1:8" s="272" customFormat="1" ht="20.100000000000001" customHeight="1">
      <c r="A122" s="306" t="s">
        <v>134</v>
      </c>
      <c r="B122" s="307" t="s">
        <v>135</v>
      </c>
      <c r="C122" s="308"/>
      <c r="D122" s="308"/>
      <c r="E122" s="309">
        <f>'6.2. Інша інфо_2'!Y36</f>
        <v>0</v>
      </c>
      <c r="F122" s="309">
        <f>'6.2. Інша інфо_2'!Z36</f>
        <v>0</v>
      </c>
      <c r="G122" s="309">
        <f>F122-E122</f>
        <v>0</v>
      </c>
      <c r="H122" s="310" t="e">
        <f t="shared" si="3"/>
        <v>#DIV/0!</v>
      </c>
    </row>
    <row r="123" spans="1:8" s="24" customFormat="1" ht="19.5" customHeight="1">
      <c r="A123" s="203" t="s">
        <v>136</v>
      </c>
      <c r="B123" s="203"/>
      <c r="C123" s="203"/>
      <c r="D123" s="203"/>
      <c r="E123" s="203"/>
      <c r="F123" s="203"/>
      <c r="G123" s="203"/>
      <c r="H123" s="203"/>
    </row>
    <row r="124" spans="1:8" s="24" customFormat="1">
      <c r="A124" s="51" t="s">
        <v>137</v>
      </c>
      <c r="B124" s="41">
        <v>5040</v>
      </c>
      <c r="C124" s="176">
        <f>(C60/C28)*100</f>
        <v>2.370640528835195</v>
      </c>
      <c r="D124" s="176">
        <f>(D60/D28)*100</f>
        <v>1.8783351120597653</v>
      </c>
      <c r="E124" s="176">
        <f>(E60/E28)*100</f>
        <v>3.975609756097561</v>
      </c>
      <c r="F124" s="52" t="s">
        <v>138</v>
      </c>
      <c r="G124" s="53"/>
      <c r="H124" s="54"/>
    </row>
    <row r="125" spans="1:8" s="24" customFormat="1">
      <c r="A125" s="51" t="s">
        <v>139</v>
      </c>
      <c r="B125" s="41">
        <v>5020</v>
      </c>
      <c r="C125" s="176">
        <f>(C60/C136)*100</f>
        <v>0.80457991644747018</v>
      </c>
      <c r="D125" s="176">
        <f>(D60/D136)*100</f>
        <v>0.67262860200259877</v>
      </c>
      <c r="E125" s="176">
        <f>(E60/E136)*100</f>
        <v>2.6184738955823295</v>
      </c>
      <c r="F125" s="52" t="s">
        <v>138</v>
      </c>
      <c r="G125" s="53"/>
      <c r="H125" s="54"/>
    </row>
    <row r="126" spans="1:8" s="24" customFormat="1">
      <c r="A126" s="46" t="s">
        <v>140</v>
      </c>
      <c r="B126" s="11">
        <v>5030</v>
      </c>
      <c r="C126" s="177">
        <f>(C60/C142)*100</f>
        <v>0.80620155038759689</v>
      </c>
      <c r="D126" s="177">
        <f>(D60/D142)*100</f>
        <v>0.67360685854255975</v>
      </c>
      <c r="E126" s="176">
        <f>(E60/E142)*100</f>
        <v>1.8944676894467687</v>
      </c>
      <c r="F126" s="52" t="s">
        <v>138</v>
      </c>
      <c r="G126" s="53"/>
      <c r="H126" s="54"/>
    </row>
    <row r="127" spans="1:8" s="24" customFormat="1">
      <c r="A127" s="55" t="s">
        <v>141</v>
      </c>
      <c r="B127" s="48">
        <v>5110</v>
      </c>
      <c r="C127" s="178">
        <f>C142/C139</f>
        <v>516</v>
      </c>
      <c r="D127" s="178">
        <f>D142/D139</f>
        <v>687.57894736842104</v>
      </c>
      <c r="E127" s="176">
        <f>E142/E139</f>
        <v>537.75</v>
      </c>
      <c r="F127" s="52" t="s">
        <v>138</v>
      </c>
      <c r="G127" s="53"/>
      <c r="H127" s="54"/>
    </row>
    <row r="128" spans="1:8" s="24" customFormat="1" ht="21.75" customHeight="1">
      <c r="A128" s="56" t="s">
        <v>142</v>
      </c>
      <c r="B128" s="57">
        <v>5220</v>
      </c>
      <c r="C128" s="179">
        <f>C133/C132</f>
        <v>-0.28891834029972474</v>
      </c>
      <c r="D128" s="179">
        <f>D133/D132</f>
        <v>-0.30864513924483172</v>
      </c>
      <c r="E128" s="176">
        <f>E133/E132</f>
        <v>0.42969897209985314</v>
      </c>
      <c r="F128" s="52" t="s">
        <v>138</v>
      </c>
      <c r="G128" s="58"/>
      <c r="H128" s="59"/>
    </row>
    <row r="129" spans="1:8" s="24" customFormat="1" ht="19.5" customHeight="1">
      <c r="A129" s="202" t="s">
        <v>143</v>
      </c>
      <c r="B129" s="202"/>
      <c r="C129" s="202"/>
      <c r="D129" s="202"/>
      <c r="E129" s="202"/>
      <c r="F129" s="202"/>
      <c r="G129" s="202"/>
      <c r="H129" s="202"/>
    </row>
    <row r="130" spans="1:8" s="24" customFormat="1" ht="20.100000000000001" customHeight="1">
      <c r="A130" s="51" t="s">
        <v>144</v>
      </c>
      <c r="B130" s="41">
        <v>6000</v>
      </c>
      <c r="C130" s="186">
        <v>9034</v>
      </c>
      <c r="D130" s="186">
        <v>8412</v>
      </c>
      <c r="E130" s="186">
        <v>3502</v>
      </c>
      <c r="F130" s="52" t="s">
        <v>138</v>
      </c>
      <c r="G130" s="30">
        <f>D130-C130</f>
        <v>-622</v>
      </c>
      <c r="H130" s="28">
        <f>(D130/C130)*100</f>
        <v>93.114899269426616</v>
      </c>
    </row>
    <row r="131" spans="1:8" s="24" customFormat="1" ht="20.100000000000001" customHeight="1">
      <c r="A131" s="51" t="s">
        <v>145</v>
      </c>
      <c r="B131" s="41">
        <v>6001</v>
      </c>
      <c r="C131" s="187">
        <v>6975</v>
      </c>
      <c r="D131" s="187">
        <v>8094</v>
      </c>
      <c r="E131" s="187">
        <v>3107</v>
      </c>
      <c r="F131" s="52" t="s">
        <v>138</v>
      </c>
      <c r="G131" s="30">
        <f t="shared" ref="G131:G142" si="7">D131-C131</f>
        <v>1119</v>
      </c>
      <c r="H131" s="28">
        <f t="shared" ref="H131:H142" si="8">(D131/C131)*100</f>
        <v>116.04301075268818</v>
      </c>
    </row>
    <row r="132" spans="1:8" s="24" customFormat="1" ht="20.100000000000001" customHeight="1">
      <c r="A132" s="51" t="s">
        <v>146</v>
      </c>
      <c r="B132" s="41">
        <v>6002</v>
      </c>
      <c r="C132" s="186">
        <v>9809</v>
      </c>
      <c r="D132" s="186">
        <v>11706</v>
      </c>
      <c r="E132" s="186">
        <v>5448</v>
      </c>
      <c r="F132" s="52" t="s">
        <v>138</v>
      </c>
      <c r="G132" s="30">
        <f t="shared" si="7"/>
        <v>1897</v>
      </c>
      <c r="H132" s="28">
        <f t="shared" si="8"/>
        <v>119.33938220002038</v>
      </c>
    </row>
    <row r="133" spans="1:8" s="24" customFormat="1" ht="20.100000000000001" customHeight="1">
      <c r="A133" s="51" t="s">
        <v>147</v>
      </c>
      <c r="B133" s="41">
        <v>6003</v>
      </c>
      <c r="C133" s="186">
        <v>-2834</v>
      </c>
      <c r="D133" s="186">
        <v>-3613</v>
      </c>
      <c r="E133" s="186">
        <v>2341</v>
      </c>
      <c r="F133" s="52" t="s">
        <v>138</v>
      </c>
      <c r="G133" s="30">
        <f t="shared" si="7"/>
        <v>-779</v>
      </c>
      <c r="H133" s="28">
        <f t="shared" si="8"/>
        <v>127.48764996471418</v>
      </c>
    </row>
    <row r="134" spans="1:8" s="24" customFormat="1" ht="20.100000000000001" customHeight="1">
      <c r="A134" s="46" t="s">
        <v>148</v>
      </c>
      <c r="B134" s="11">
        <v>6010</v>
      </c>
      <c r="C134" s="186">
        <v>3892</v>
      </c>
      <c r="D134" s="186">
        <v>4671</v>
      </c>
      <c r="E134" s="186">
        <v>2850</v>
      </c>
      <c r="F134" s="52" t="s">
        <v>138</v>
      </c>
      <c r="G134" s="30">
        <f t="shared" si="7"/>
        <v>779</v>
      </c>
      <c r="H134" s="28">
        <f t="shared" si="8"/>
        <v>120.01541623843781</v>
      </c>
    </row>
    <row r="135" spans="1:8" s="24" customFormat="1">
      <c r="A135" s="46" t="s">
        <v>149</v>
      </c>
      <c r="B135" s="11">
        <v>6011</v>
      </c>
      <c r="C135" s="186">
        <v>649</v>
      </c>
      <c r="D135" s="186">
        <v>411</v>
      </c>
      <c r="E135" s="186">
        <v>700</v>
      </c>
      <c r="F135" s="52" t="s">
        <v>138</v>
      </c>
      <c r="G135" s="30">
        <f t="shared" si="7"/>
        <v>-238</v>
      </c>
      <c r="H135" s="28">
        <f t="shared" si="8"/>
        <v>63.328197226502311</v>
      </c>
    </row>
    <row r="136" spans="1:8" s="24" customFormat="1" ht="20.100000000000001" customHeight="1">
      <c r="A136" s="38" t="s">
        <v>150</v>
      </c>
      <c r="B136" s="11">
        <v>6020</v>
      </c>
      <c r="C136" s="188">
        <v>12926</v>
      </c>
      <c r="D136" s="188">
        <v>13083</v>
      </c>
      <c r="E136" s="188">
        <v>6225</v>
      </c>
      <c r="F136" s="52" t="s">
        <v>138</v>
      </c>
      <c r="G136" s="33">
        <f t="shared" si="7"/>
        <v>157</v>
      </c>
      <c r="H136" s="34">
        <f t="shared" si="8"/>
        <v>101.21460622002165</v>
      </c>
    </row>
    <row r="137" spans="1:8" s="24" customFormat="1" ht="20.100000000000001" customHeight="1">
      <c r="A137" s="46" t="s">
        <v>151</v>
      </c>
      <c r="B137" s="11">
        <v>6030</v>
      </c>
      <c r="C137" s="180"/>
      <c r="D137" s="180"/>
      <c r="E137" s="180"/>
      <c r="F137" s="52" t="s">
        <v>138</v>
      </c>
      <c r="G137" s="30">
        <f t="shared" si="7"/>
        <v>0</v>
      </c>
      <c r="H137" s="28" t="e">
        <f t="shared" si="8"/>
        <v>#DIV/0!</v>
      </c>
    </row>
    <row r="138" spans="1:8" s="24" customFormat="1" ht="20.100000000000001" customHeight="1">
      <c r="A138" s="46" t="s">
        <v>152</v>
      </c>
      <c r="B138" s="11">
        <v>6040</v>
      </c>
      <c r="C138" s="186">
        <v>25</v>
      </c>
      <c r="D138" s="186">
        <v>19</v>
      </c>
      <c r="E138" s="186">
        <v>16</v>
      </c>
      <c r="F138" s="52" t="s">
        <v>138</v>
      </c>
      <c r="G138" s="30">
        <f t="shared" si="7"/>
        <v>-6</v>
      </c>
      <c r="H138" s="28">
        <f t="shared" si="8"/>
        <v>76</v>
      </c>
    </row>
    <row r="139" spans="1:8" s="24" customFormat="1" ht="20.100000000000001" customHeight="1">
      <c r="A139" s="38" t="s">
        <v>153</v>
      </c>
      <c r="B139" s="11">
        <v>6050</v>
      </c>
      <c r="C139" s="189">
        <v>25</v>
      </c>
      <c r="D139" s="189">
        <v>19</v>
      </c>
      <c r="E139" s="189">
        <f>SUM(E137:E138)</f>
        <v>16</v>
      </c>
      <c r="F139" s="52" t="s">
        <v>138</v>
      </c>
      <c r="G139" s="33">
        <f t="shared" si="7"/>
        <v>-6</v>
      </c>
      <c r="H139" s="34">
        <f t="shared" si="8"/>
        <v>76</v>
      </c>
    </row>
    <row r="140" spans="1:8" s="24" customFormat="1" ht="20.100000000000001" customHeight="1">
      <c r="A140" s="46" t="s">
        <v>154</v>
      </c>
      <c r="B140" s="11">
        <v>6060</v>
      </c>
      <c r="C140" s="180"/>
      <c r="D140" s="180"/>
      <c r="E140" s="180"/>
      <c r="F140" s="52" t="s">
        <v>138</v>
      </c>
      <c r="G140" s="30">
        <f t="shared" si="7"/>
        <v>0</v>
      </c>
      <c r="H140" s="28" t="e">
        <f t="shared" si="8"/>
        <v>#DIV/0!</v>
      </c>
    </row>
    <row r="141" spans="1:8" s="24" customFormat="1">
      <c r="A141" s="46" t="s">
        <v>155</v>
      </c>
      <c r="B141" s="11">
        <v>6070</v>
      </c>
      <c r="C141" s="180"/>
      <c r="D141" s="180"/>
      <c r="E141" s="180"/>
      <c r="F141" s="52" t="s">
        <v>138</v>
      </c>
      <c r="G141" s="30">
        <f t="shared" si="7"/>
        <v>0</v>
      </c>
      <c r="H141" s="28" t="e">
        <f t="shared" si="8"/>
        <v>#DIV/0!</v>
      </c>
    </row>
    <row r="142" spans="1:8" s="24" customFormat="1" ht="20.100000000000001" customHeight="1">
      <c r="A142" s="38" t="s">
        <v>156</v>
      </c>
      <c r="B142" s="11">
        <v>6080</v>
      </c>
      <c r="C142" s="188">
        <v>12900</v>
      </c>
      <c r="D142" s="188">
        <v>13064</v>
      </c>
      <c r="E142" s="188">
        <v>8604</v>
      </c>
      <c r="F142" s="52" t="s">
        <v>138</v>
      </c>
      <c r="G142" s="33">
        <f t="shared" si="7"/>
        <v>164</v>
      </c>
      <c r="H142" s="34">
        <f t="shared" si="8"/>
        <v>101.27131782945737</v>
      </c>
    </row>
    <row r="143" spans="1:8" s="24" customFormat="1" ht="19.5" customHeight="1">
      <c r="A143" s="204" t="s">
        <v>157</v>
      </c>
      <c r="B143" s="204"/>
      <c r="C143" s="204"/>
      <c r="D143" s="204"/>
      <c r="E143" s="204"/>
      <c r="F143" s="204"/>
      <c r="G143" s="204"/>
      <c r="H143" s="204"/>
    </row>
    <row r="144" spans="1:8" s="24" customFormat="1" ht="20.100000000000001" customHeight="1">
      <c r="A144" s="47" t="s">
        <v>158</v>
      </c>
      <c r="B144" s="62" t="s">
        <v>159</v>
      </c>
      <c r="C144" s="49">
        <f>SUM(C145:C147)</f>
        <v>0</v>
      </c>
      <c r="D144" s="49">
        <f>SUM(D145:D147)</f>
        <v>0</v>
      </c>
      <c r="E144" s="49">
        <f>SUM(E145:E147)</f>
        <v>0</v>
      </c>
      <c r="F144" s="49">
        <f>SUM(F145:F147)</f>
        <v>0</v>
      </c>
      <c r="G144" s="45">
        <f t="shared" ref="G144:G151" si="9">F144-E144</f>
        <v>0</v>
      </c>
      <c r="H144" s="34" t="e">
        <f t="shared" ref="H144:H153" si="10">(F144/E144)*100</f>
        <v>#DIV/0!</v>
      </c>
    </row>
    <row r="145" spans="1:8" s="24" customFormat="1" ht="20.100000000000001" customHeight="1">
      <c r="A145" s="46" t="s">
        <v>160</v>
      </c>
      <c r="B145" s="63" t="s">
        <v>161</v>
      </c>
      <c r="C145" s="185"/>
      <c r="D145" s="185"/>
      <c r="E145" s="181">
        <f>'6.1. Інша інфо_1'!F66</f>
        <v>0</v>
      </c>
      <c r="F145" s="27">
        <f>'6.1. Інша інфо_1'!H66</f>
        <v>0</v>
      </c>
      <c r="G145" s="30">
        <f t="shared" si="9"/>
        <v>0</v>
      </c>
      <c r="H145" s="28" t="e">
        <f t="shared" si="10"/>
        <v>#DIV/0!</v>
      </c>
    </row>
    <row r="146" spans="1:8" s="24" customFormat="1" ht="20.100000000000001" customHeight="1">
      <c r="A146" s="46" t="s">
        <v>162</v>
      </c>
      <c r="B146" s="63" t="s">
        <v>163</v>
      </c>
      <c r="C146" s="185"/>
      <c r="D146" s="185"/>
      <c r="E146" s="181">
        <f>'6.1. Інша інфо_1'!F69</f>
        <v>0</v>
      </c>
      <c r="F146" s="27">
        <f>'6.1. Інша інфо_1'!H69</f>
        <v>0</v>
      </c>
      <c r="G146" s="30">
        <f t="shared" si="9"/>
        <v>0</v>
      </c>
      <c r="H146" s="28" t="e">
        <f t="shared" si="10"/>
        <v>#DIV/0!</v>
      </c>
    </row>
    <row r="147" spans="1:8" s="24" customFormat="1" ht="20.100000000000001" customHeight="1">
      <c r="A147" s="46" t="s">
        <v>164</v>
      </c>
      <c r="B147" s="63" t="s">
        <v>165</v>
      </c>
      <c r="C147" s="185"/>
      <c r="D147" s="185"/>
      <c r="E147" s="181">
        <f>'6.1. Інша інфо_1'!F72</f>
        <v>0</v>
      </c>
      <c r="F147" s="27">
        <f>'6.1. Інша інфо_1'!H72</f>
        <v>0</v>
      </c>
      <c r="G147" s="30">
        <f t="shared" si="9"/>
        <v>0</v>
      </c>
      <c r="H147" s="28" t="e">
        <f t="shared" si="10"/>
        <v>#DIV/0!</v>
      </c>
    </row>
    <row r="148" spans="1:8" s="24" customFormat="1" ht="20.100000000000001" customHeight="1">
      <c r="A148" s="38" t="s">
        <v>166</v>
      </c>
      <c r="B148" s="63" t="s">
        <v>167</v>
      </c>
      <c r="C148" s="32">
        <f>SUM(C149:C151)</f>
        <v>0</v>
      </c>
      <c r="D148" s="32">
        <f>SUM(D149:D151)</f>
        <v>0</v>
      </c>
      <c r="E148" s="32">
        <f>SUM(E149:E151)</f>
        <v>0</v>
      </c>
      <c r="F148" s="32">
        <f>SUM(F149:F151)</f>
        <v>0</v>
      </c>
      <c r="G148" s="33">
        <f t="shared" si="9"/>
        <v>0</v>
      </c>
      <c r="H148" s="34" t="e">
        <f t="shared" si="10"/>
        <v>#DIV/0!</v>
      </c>
    </row>
    <row r="149" spans="1:8" s="24" customFormat="1" ht="20.100000000000001" customHeight="1">
      <c r="A149" s="46" t="s">
        <v>160</v>
      </c>
      <c r="B149" s="63" t="s">
        <v>168</v>
      </c>
      <c r="C149" s="185"/>
      <c r="D149" s="185"/>
      <c r="E149" s="181">
        <f>'6.1. Інша інфо_1'!J66</f>
        <v>0</v>
      </c>
      <c r="F149" s="27">
        <f>'6.1. Інша інфо_1'!L66</f>
        <v>0</v>
      </c>
      <c r="G149" s="30">
        <f t="shared" si="9"/>
        <v>0</v>
      </c>
      <c r="H149" s="28" t="e">
        <f t="shared" si="10"/>
        <v>#DIV/0!</v>
      </c>
    </row>
    <row r="150" spans="1:8" s="24" customFormat="1" ht="20.100000000000001" customHeight="1">
      <c r="A150" s="46" t="s">
        <v>162</v>
      </c>
      <c r="B150" s="63" t="s">
        <v>169</v>
      </c>
      <c r="C150" s="185"/>
      <c r="D150" s="185"/>
      <c r="E150" s="181">
        <f>'6.1. Інша інфо_1'!J69</f>
        <v>0</v>
      </c>
      <c r="F150" s="27">
        <f>'6.1. Інша інфо_1'!L69</f>
        <v>0</v>
      </c>
      <c r="G150" s="30">
        <f t="shared" si="9"/>
        <v>0</v>
      </c>
      <c r="H150" s="28" t="e">
        <f t="shared" si="10"/>
        <v>#DIV/0!</v>
      </c>
    </row>
    <row r="151" spans="1:8" s="24" customFormat="1" ht="20.100000000000001" customHeight="1">
      <c r="A151" s="55" t="s">
        <v>456</v>
      </c>
      <c r="B151" s="64" t="s">
        <v>170</v>
      </c>
      <c r="C151" s="185"/>
      <c r="D151" s="185"/>
      <c r="E151" s="181">
        <f>'6.1. Інша інфо_1'!J72</f>
        <v>0</v>
      </c>
      <c r="F151" s="27">
        <f>'6.1. Інша інфо_1'!L72</f>
        <v>0</v>
      </c>
      <c r="G151" s="30">
        <f t="shared" si="9"/>
        <v>0</v>
      </c>
      <c r="H151" s="28" t="e">
        <f t="shared" si="10"/>
        <v>#DIV/0!</v>
      </c>
    </row>
    <row r="152" spans="1:8" s="24" customFormat="1" ht="19.5" customHeight="1">
      <c r="A152" s="202" t="s">
        <v>171</v>
      </c>
      <c r="B152" s="202"/>
      <c r="C152" s="202"/>
      <c r="D152" s="202"/>
      <c r="E152" s="202"/>
      <c r="F152" s="202"/>
      <c r="G152" s="202"/>
      <c r="H152" s="202"/>
    </row>
    <row r="153" spans="1:8" s="24" customFormat="1" ht="60.75" customHeight="1">
      <c r="A153" s="38" t="s">
        <v>172</v>
      </c>
      <c r="B153" s="63" t="s">
        <v>173</v>
      </c>
      <c r="C153" s="32">
        <v>35</v>
      </c>
      <c r="D153" s="52" t="s">
        <v>138</v>
      </c>
      <c r="E153" s="32">
        <v>35</v>
      </c>
      <c r="F153" s="32">
        <v>36</v>
      </c>
      <c r="G153" s="33">
        <f>F153-E153</f>
        <v>1</v>
      </c>
      <c r="H153" s="34">
        <f t="shared" si="10"/>
        <v>102.85714285714285</v>
      </c>
    </row>
    <row r="154" spans="1:8" s="24" customFormat="1">
      <c r="A154" s="35" t="s">
        <v>174</v>
      </c>
      <c r="B154" s="63" t="s">
        <v>175</v>
      </c>
      <c r="C154" s="32">
        <f>'6.1. Інша інфо_1'!C12</f>
        <v>1</v>
      </c>
      <c r="D154" s="52" t="s">
        <v>138</v>
      </c>
      <c r="E154" s="30">
        <f>'6.1. Інша інфо_1'!F12</f>
        <v>1</v>
      </c>
      <c r="F154" s="30">
        <f>'6.1. Інша інфо_1'!I12</f>
        <v>1</v>
      </c>
      <c r="G154" s="30">
        <f>F154-E154</f>
        <v>0</v>
      </c>
      <c r="H154" s="28">
        <f>(F154/E154)*100</f>
        <v>100</v>
      </c>
    </row>
    <row r="155" spans="1:8" s="24" customFormat="1">
      <c r="A155" s="35" t="s">
        <v>176</v>
      </c>
      <c r="B155" s="63" t="s">
        <v>177</v>
      </c>
      <c r="C155" s="32">
        <f>'6.1. Інша інфо_1'!C13</f>
        <v>3</v>
      </c>
      <c r="D155" s="52" t="s">
        <v>138</v>
      </c>
      <c r="E155" s="30">
        <v>3</v>
      </c>
      <c r="F155" s="30">
        <v>4</v>
      </c>
      <c r="G155" s="30">
        <f t="shared" ref="G155:G161" si="11">F155-E155</f>
        <v>1</v>
      </c>
      <c r="H155" s="28">
        <f t="shared" ref="H155:H161" si="12">(F155/E155)*100</f>
        <v>133.33333333333331</v>
      </c>
    </row>
    <row r="156" spans="1:8" s="24" customFormat="1">
      <c r="A156" s="35" t="s">
        <v>178</v>
      </c>
      <c r="B156" s="63" t="s">
        <v>179</v>
      </c>
      <c r="C156" s="32">
        <v>31</v>
      </c>
      <c r="D156" s="52" t="s">
        <v>138</v>
      </c>
      <c r="E156" s="30">
        <v>31</v>
      </c>
      <c r="F156" s="30">
        <v>31</v>
      </c>
      <c r="G156" s="30">
        <f t="shared" si="11"/>
        <v>0</v>
      </c>
      <c r="H156" s="28">
        <f t="shared" si="12"/>
        <v>100</v>
      </c>
    </row>
    <row r="157" spans="1:8" s="24" customFormat="1" ht="20.100000000000001" customHeight="1">
      <c r="A157" s="38" t="s">
        <v>77</v>
      </c>
      <c r="B157" s="63" t="s">
        <v>180</v>
      </c>
      <c r="C157" s="32">
        <v>5716</v>
      </c>
      <c r="D157" s="52" t="s">
        <v>138</v>
      </c>
      <c r="E157" s="32">
        <v>5458</v>
      </c>
      <c r="F157" s="32">
        <v>5458</v>
      </c>
      <c r="G157" s="33">
        <f t="shared" si="11"/>
        <v>0</v>
      </c>
      <c r="H157" s="34">
        <f t="shared" si="12"/>
        <v>100</v>
      </c>
    </row>
    <row r="158" spans="1:8" s="24" customFormat="1" ht="34.799999999999997">
      <c r="A158" s="38" t="s">
        <v>181</v>
      </c>
      <c r="B158" s="63" t="s">
        <v>182</v>
      </c>
      <c r="C158" s="32">
        <v>6040</v>
      </c>
      <c r="D158" s="52" t="s">
        <v>138</v>
      </c>
      <c r="E158" s="65">
        <v>12995</v>
      </c>
      <c r="F158" s="65">
        <v>12995</v>
      </c>
      <c r="G158" s="33">
        <f t="shared" si="11"/>
        <v>0</v>
      </c>
      <c r="H158" s="34">
        <f t="shared" si="12"/>
        <v>100</v>
      </c>
    </row>
    <row r="159" spans="1:8" s="24" customFormat="1" ht="20.100000000000001" customHeight="1">
      <c r="A159" s="35" t="s">
        <v>174</v>
      </c>
      <c r="B159" s="63" t="s">
        <v>183</v>
      </c>
      <c r="C159" s="43">
        <v>27000</v>
      </c>
      <c r="D159" s="52" t="s">
        <v>138</v>
      </c>
      <c r="E159" s="66">
        <v>32701</v>
      </c>
      <c r="F159" s="66">
        <v>36336</v>
      </c>
      <c r="G159" s="30">
        <f t="shared" si="11"/>
        <v>3635</v>
      </c>
      <c r="H159" s="28">
        <f t="shared" si="12"/>
        <v>111.11586801626862</v>
      </c>
    </row>
    <row r="160" spans="1:8" s="24" customFormat="1" ht="20.100000000000001" customHeight="1">
      <c r="A160" s="35" t="s">
        <v>176</v>
      </c>
      <c r="B160" s="63" t="s">
        <v>184</v>
      </c>
      <c r="C160" s="43">
        <v>24000</v>
      </c>
      <c r="D160" s="52" t="s">
        <v>138</v>
      </c>
      <c r="E160" s="66">
        <v>22528</v>
      </c>
      <c r="F160" s="66">
        <v>25031</v>
      </c>
      <c r="G160" s="30">
        <f t="shared" si="11"/>
        <v>2503</v>
      </c>
      <c r="H160" s="28">
        <f t="shared" si="12"/>
        <v>111.11061789772727</v>
      </c>
    </row>
    <row r="161" spans="1:9" s="24" customFormat="1" ht="20.100000000000001" customHeight="1">
      <c r="A161" s="35" t="s">
        <v>178</v>
      </c>
      <c r="B161" s="63" t="s">
        <v>185</v>
      </c>
      <c r="C161" s="43">
        <v>6280</v>
      </c>
      <c r="D161" s="52" t="s">
        <v>138</v>
      </c>
      <c r="E161" s="66">
        <v>16773</v>
      </c>
      <c r="F161" s="66">
        <v>20941</v>
      </c>
      <c r="G161" s="30">
        <f t="shared" si="11"/>
        <v>4168</v>
      </c>
      <c r="H161" s="28">
        <f t="shared" si="12"/>
        <v>124.84946044237763</v>
      </c>
    </row>
    <row r="162" spans="1:9" s="24" customFormat="1" ht="20.100000000000001" customHeight="1">
      <c r="A162" s="4"/>
      <c r="B162" s="67"/>
      <c r="C162" s="68"/>
      <c r="D162" s="68"/>
      <c r="E162" s="69"/>
      <c r="F162" s="69"/>
      <c r="G162" s="69"/>
      <c r="H162" s="70"/>
    </row>
    <row r="163" spans="1:9" s="24" customFormat="1" ht="20.100000000000001" customHeight="1">
      <c r="A163" s="4"/>
      <c r="B163" s="67"/>
      <c r="C163" s="68"/>
      <c r="D163" s="68"/>
      <c r="E163" s="69"/>
      <c r="F163" s="69"/>
      <c r="G163" s="69"/>
      <c r="H163" s="70"/>
    </row>
    <row r="164" spans="1:9">
      <c r="A164" s="71"/>
    </row>
    <row r="165" spans="1:9" ht="18.75" customHeight="1">
      <c r="A165" s="72" t="s">
        <v>186</v>
      </c>
      <c r="C165" s="205" t="s">
        <v>187</v>
      </c>
      <c r="D165" s="205"/>
      <c r="E165" s="205"/>
      <c r="F165" s="205"/>
      <c r="G165" s="198" t="s">
        <v>188</v>
      </c>
      <c r="H165" s="198"/>
    </row>
    <row r="166" spans="1:9" s="74" customFormat="1" ht="20.100000000000001" customHeight="1">
      <c r="A166" s="18" t="s">
        <v>189</v>
      </c>
      <c r="B166" s="1"/>
      <c r="C166" s="198" t="s">
        <v>190</v>
      </c>
      <c r="D166" s="198"/>
      <c r="E166" s="198"/>
      <c r="F166" s="198"/>
      <c r="G166" s="198" t="s">
        <v>191</v>
      </c>
      <c r="H166" s="198"/>
      <c r="I166" s="6"/>
    </row>
    <row r="167" spans="1:9">
      <c r="A167" s="71"/>
    </row>
    <row r="168" spans="1:9">
      <c r="A168" s="71"/>
    </row>
    <row r="169" spans="1:9">
      <c r="A169" s="71"/>
    </row>
    <row r="170" spans="1:9">
      <c r="A170" s="71"/>
    </row>
    <row r="171" spans="1:9">
      <c r="A171" s="71"/>
    </row>
    <row r="172" spans="1:9">
      <c r="A172" s="71"/>
    </row>
    <row r="173" spans="1:9">
      <c r="A173" s="71"/>
    </row>
    <row r="174" spans="1:9">
      <c r="A174" s="71"/>
    </row>
    <row r="175" spans="1:9">
      <c r="A175" s="71"/>
    </row>
    <row r="176" spans="1:9">
      <c r="A176" s="71"/>
    </row>
    <row r="177" spans="1:1">
      <c r="A177" s="71"/>
    </row>
    <row r="178" spans="1:1">
      <c r="A178" s="71"/>
    </row>
    <row r="179" spans="1:1">
      <c r="A179" s="71"/>
    </row>
    <row r="180" spans="1:1">
      <c r="A180" s="71"/>
    </row>
    <row r="181" spans="1:1">
      <c r="A181" s="71"/>
    </row>
    <row r="182" spans="1:1">
      <c r="A182" s="71"/>
    </row>
    <row r="183" spans="1:1">
      <c r="A183" s="71"/>
    </row>
    <row r="184" spans="1:1">
      <c r="A184" s="71"/>
    </row>
    <row r="185" spans="1:1">
      <c r="A185" s="71"/>
    </row>
    <row r="186" spans="1:1">
      <c r="A186" s="71"/>
    </row>
    <row r="187" spans="1:1">
      <c r="A187" s="71"/>
    </row>
    <row r="188" spans="1:1">
      <c r="A188" s="71"/>
    </row>
    <row r="189" spans="1:1">
      <c r="A189" s="71"/>
    </row>
    <row r="190" spans="1:1">
      <c r="A190" s="71"/>
    </row>
    <row r="191" spans="1:1">
      <c r="A191" s="71"/>
    </row>
    <row r="192" spans="1:1">
      <c r="A192" s="71"/>
    </row>
    <row r="193" spans="1:1">
      <c r="A193" s="71"/>
    </row>
    <row r="194" spans="1:1">
      <c r="A194" s="71"/>
    </row>
    <row r="195" spans="1:1">
      <c r="A195" s="71"/>
    </row>
    <row r="196" spans="1:1">
      <c r="A196" s="71"/>
    </row>
    <row r="197" spans="1:1">
      <c r="A197" s="71"/>
    </row>
    <row r="198" spans="1:1">
      <c r="A198" s="71"/>
    </row>
    <row r="199" spans="1:1">
      <c r="A199" s="71"/>
    </row>
    <row r="200" spans="1:1">
      <c r="A200" s="71"/>
    </row>
    <row r="201" spans="1:1">
      <c r="A201" s="71"/>
    </row>
    <row r="202" spans="1:1">
      <c r="A202" s="71"/>
    </row>
    <row r="203" spans="1:1">
      <c r="A203" s="71"/>
    </row>
    <row r="204" spans="1:1">
      <c r="A204" s="71"/>
    </row>
    <row r="205" spans="1:1">
      <c r="A205" s="71"/>
    </row>
    <row r="206" spans="1:1">
      <c r="A206" s="71"/>
    </row>
    <row r="207" spans="1:1">
      <c r="A207" s="71"/>
    </row>
    <row r="208" spans="1:1">
      <c r="A208" s="71"/>
    </row>
    <row r="209" spans="1:1">
      <c r="A209" s="71"/>
    </row>
    <row r="210" spans="1:1">
      <c r="A210" s="71"/>
    </row>
    <row r="211" spans="1:1">
      <c r="A211" s="71"/>
    </row>
    <row r="212" spans="1:1">
      <c r="A212" s="71"/>
    </row>
    <row r="213" spans="1:1">
      <c r="A213" s="71"/>
    </row>
    <row r="214" spans="1:1">
      <c r="A214" s="71"/>
    </row>
    <row r="215" spans="1:1">
      <c r="A215" s="71"/>
    </row>
    <row r="216" spans="1:1">
      <c r="A216" s="71"/>
    </row>
    <row r="217" spans="1:1">
      <c r="A217" s="71"/>
    </row>
    <row r="218" spans="1:1">
      <c r="A218" s="71"/>
    </row>
    <row r="219" spans="1:1">
      <c r="A219" s="71"/>
    </row>
    <row r="220" spans="1:1">
      <c r="A220" s="71"/>
    </row>
    <row r="221" spans="1:1">
      <c r="A221" s="71"/>
    </row>
    <row r="222" spans="1:1">
      <c r="A222" s="71"/>
    </row>
    <row r="223" spans="1:1">
      <c r="A223" s="71"/>
    </row>
    <row r="224" spans="1:1">
      <c r="A224" s="71"/>
    </row>
    <row r="225" spans="1:1">
      <c r="A225" s="71"/>
    </row>
    <row r="226" spans="1:1">
      <c r="A226" s="71"/>
    </row>
    <row r="227" spans="1:1">
      <c r="A227" s="71"/>
    </row>
    <row r="228" spans="1:1">
      <c r="A228" s="71"/>
    </row>
    <row r="229" spans="1:1">
      <c r="A229" s="71"/>
    </row>
    <row r="230" spans="1:1">
      <c r="A230" s="71"/>
    </row>
    <row r="231" spans="1:1">
      <c r="A231" s="71"/>
    </row>
    <row r="232" spans="1:1">
      <c r="A232" s="71"/>
    </row>
    <row r="233" spans="1:1">
      <c r="A233" s="71"/>
    </row>
    <row r="234" spans="1:1">
      <c r="A234" s="71"/>
    </row>
    <row r="235" spans="1:1">
      <c r="A235" s="71"/>
    </row>
    <row r="236" spans="1:1">
      <c r="A236" s="71"/>
    </row>
    <row r="237" spans="1:1">
      <c r="A237" s="71"/>
    </row>
    <row r="238" spans="1:1">
      <c r="A238" s="71"/>
    </row>
    <row r="239" spans="1:1">
      <c r="A239" s="71"/>
    </row>
    <row r="240" spans="1:1">
      <c r="A240" s="71"/>
    </row>
    <row r="241" spans="1:1">
      <c r="A241" s="71"/>
    </row>
    <row r="242" spans="1:1">
      <c r="A242" s="71"/>
    </row>
    <row r="243" spans="1:1">
      <c r="A243" s="71"/>
    </row>
    <row r="244" spans="1:1">
      <c r="A244" s="71"/>
    </row>
    <row r="245" spans="1:1">
      <c r="A245" s="71"/>
    </row>
    <row r="246" spans="1:1">
      <c r="A246" s="71"/>
    </row>
    <row r="247" spans="1:1">
      <c r="A247" s="71"/>
    </row>
    <row r="248" spans="1:1">
      <c r="A248" s="71"/>
    </row>
    <row r="249" spans="1:1">
      <c r="A249" s="71"/>
    </row>
    <row r="250" spans="1:1">
      <c r="A250" s="71"/>
    </row>
    <row r="251" spans="1:1">
      <c r="A251" s="71"/>
    </row>
    <row r="252" spans="1:1">
      <c r="A252" s="71"/>
    </row>
    <row r="253" spans="1:1">
      <c r="A253" s="71"/>
    </row>
    <row r="254" spans="1:1">
      <c r="A254" s="71"/>
    </row>
    <row r="255" spans="1:1">
      <c r="A255" s="71"/>
    </row>
    <row r="256" spans="1:1">
      <c r="A256" s="71"/>
    </row>
    <row r="257" spans="1:1">
      <c r="A257" s="71"/>
    </row>
    <row r="258" spans="1:1">
      <c r="A258" s="71"/>
    </row>
    <row r="259" spans="1:1">
      <c r="A259" s="71"/>
    </row>
    <row r="260" spans="1:1">
      <c r="A260" s="71"/>
    </row>
    <row r="261" spans="1:1">
      <c r="A261" s="71"/>
    </row>
    <row r="262" spans="1:1">
      <c r="A262" s="71"/>
    </row>
    <row r="263" spans="1:1">
      <c r="A263" s="71"/>
    </row>
    <row r="264" spans="1:1">
      <c r="A264" s="71"/>
    </row>
    <row r="265" spans="1:1">
      <c r="A265" s="71"/>
    </row>
    <row r="266" spans="1:1">
      <c r="A266" s="71"/>
    </row>
    <row r="267" spans="1:1">
      <c r="A267" s="71"/>
    </row>
    <row r="268" spans="1:1">
      <c r="A268" s="71"/>
    </row>
    <row r="269" spans="1:1">
      <c r="A269" s="71"/>
    </row>
    <row r="270" spans="1:1">
      <c r="A270" s="71"/>
    </row>
    <row r="271" spans="1:1">
      <c r="A271" s="71"/>
    </row>
    <row r="272" spans="1:1">
      <c r="A272" s="71"/>
    </row>
    <row r="273" spans="1:1">
      <c r="A273" s="71"/>
    </row>
    <row r="274" spans="1:1">
      <c r="A274" s="71"/>
    </row>
    <row r="275" spans="1:1">
      <c r="A275" s="71"/>
    </row>
    <row r="276" spans="1:1">
      <c r="A276" s="71"/>
    </row>
    <row r="277" spans="1:1">
      <c r="A277" s="71"/>
    </row>
    <row r="278" spans="1:1">
      <c r="A278" s="71"/>
    </row>
    <row r="279" spans="1:1">
      <c r="A279" s="71"/>
    </row>
    <row r="280" spans="1:1">
      <c r="A280" s="71"/>
    </row>
    <row r="281" spans="1:1">
      <c r="A281" s="71"/>
    </row>
    <row r="282" spans="1:1">
      <c r="A282" s="71"/>
    </row>
    <row r="283" spans="1:1">
      <c r="A283" s="71"/>
    </row>
    <row r="284" spans="1:1">
      <c r="A284" s="71"/>
    </row>
    <row r="285" spans="1:1">
      <c r="A285" s="71"/>
    </row>
    <row r="286" spans="1:1">
      <c r="A286" s="71"/>
    </row>
    <row r="287" spans="1:1">
      <c r="A287" s="71"/>
    </row>
    <row r="288" spans="1:1">
      <c r="A288" s="71"/>
    </row>
    <row r="289" spans="1:1">
      <c r="A289" s="71"/>
    </row>
    <row r="290" spans="1:1">
      <c r="A290" s="71"/>
    </row>
    <row r="291" spans="1:1">
      <c r="A291" s="71"/>
    </row>
    <row r="292" spans="1:1">
      <c r="A292" s="71"/>
    </row>
    <row r="293" spans="1:1">
      <c r="A293" s="71"/>
    </row>
    <row r="294" spans="1:1">
      <c r="A294" s="71"/>
    </row>
  </sheetData>
  <sheetProtection selectLockedCells="1" selectUnlockedCells="1"/>
  <mergeCells count="39">
    <mergeCell ref="A110:H110"/>
    <mergeCell ref="C166:F166"/>
    <mergeCell ref="G166:H166"/>
    <mergeCell ref="A123:H123"/>
    <mergeCell ref="A129:H129"/>
    <mergeCell ref="A143:H143"/>
    <mergeCell ref="A152:H152"/>
    <mergeCell ref="C165:F165"/>
    <mergeCell ref="G165:H165"/>
    <mergeCell ref="A27:H27"/>
    <mergeCell ref="A75:H75"/>
    <mergeCell ref="A76:H76"/>
    <mergeCell ref="A88:H88"/>
    <mergeCell ref="A102:H102"/>
    <mergeCell ref="A22:H22"/>
    <mergeCell ref="A24:A25"/>
    <mergeCell ref="B24:B25"/>
    <mergeCell ref="C24:D24"/>
    <mergeCell ref="E24:H24"/>
    <mergeCell ref="B15:E15"/>
    <mergeCell ref="A17:H17"/>
    <mergeCell ref="A18:H18"/>
    <mergeCell ref="A19:H19"/>
    <mergeCell ref="A20:H20"/>
    <mergeCell ref="B11:E11"/>
    <mergeCell ref="F11:G11"/>
    <mergeCell ref="B12:E12"/>
    <mergeCell ref="B13:E13"/>
    <mergeCell ref="B14:E14"/>
    <mergeCell ref="B7:E7"/>
    <mergeCell ref="B8:E8"/>
    <mergeCell ref="B9:E9"/>
    <mergeCell ref="B10:E10"/>
    <mergeCell ref="F10:G10"/>
    <mergeCell ref="F1:H1"/>
    <mergeCell ref="B3:E3"/>
    <mergeCell ref="B4:E4"/>
    <mergeCell ref="B5:E5"/>
    <mergeCell ref="B6:E6"/>
  </mergeCells>
  <pageMargins left="0.9" right="0.59027777777777779" top="0.78749999999999998" bottom="0.78749999999999998" header="0.31527777777777777" footer="0.51180555555555551"/>
  <pageSetup paperSize="9" scale="47" firstPageNumber="0" orientation="landscape" r:id="rId1"/>
  <headerFooter alignWithMargins="0">
    <oddHeader>&amp;C&amp;"Times New Roman,Обычный"&amp;14 &amp;P&amp;R&amp;"Times New Roman,Обычный"&amp;14Продовження додатка 3</oddHeader>
  </headerFooter>
  <rowBreaks count="3" manualBreakCount="3">
    <brk id="46" max="16383" man="1"/>
    <brk id="87" max="16383" man="1"/>
    <brk id="1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231"/>
  <sheetViews>
    <sheetView zoomScale="75" zoomScaleNormal="75" zoomScaleSheetLayoutView="75" workbookViewId="0">
      <pane xSplit="2" ySplit="6" topLeftCell="C85" activePane="bottomRight" state="frozen"/>
      <selection pane="topRight" activeCell="C1" sqref="C1"/>
      <selection pane="bottomLeft" activeCell="A7" sqref="A7"/>
      <selection pane="bottomRight" activeCell="G97" sqref="G97"/>
    </sheetView>
  </sheetViews>
  <sheetFormatPr defaultColWidth="9.109375" defaultRowHeight="18"/>
  <cols>
    <col min="1" max="1" width="92.88671875" style="1" customWidth="1"/>
    <col min="2" max="2" width="14.88671875" style="2" customWidth="1"/>
    <col min="3" max="7" width="22.44140625" style="2" customWidth="1"/>
    <col min="8" max="8" width="19.88671875" style="2" customWidth="1"/>
    <col min="9" max="9" width="95.44140625" style="2" customWidth="1"/>
    <col min="10" max="16384" width="9.109375" style="1"/>
  </cols>
  <sheetData>
    <row r="1" spans="1:9" ht="12.75" customHeight="1">
      <c r="A1" s="206" t="s">
        <v>37</v>
      </c>
      <c r="B1" s="206"/>
      <c r="C1" s="206"/>
      <c r="D1" s="206"/>
      <c r="E1" s="206"/>
      <c r="F1" s="206"/>
      <c r="G1" s="206"/>
      <c r="H1" s="206"/>
      <c r="I1" s="206"/>
    </row>
    <row r="2" spans="1:9" ht="12.75" customHeight="1">
      <c r="A2" s="75"/>
      <c r="B2" s="76"/>
      <c r="C2" s="76"/>
      <c r="D2" s="76"/>
      <c r="E2" s="76"/>
      <c r="F2" s="76"/>
      <c r="G2" s="76"/>
      <c r="H2" s="76"/>
      <c r="I2" s="76"/>
    </row>
    <row r="3" spans="1:9" ht="39" customHeight="1">
      <c r="A3" s="199" t="s">
        <v>27</v>
      </c>
      <c r="B3" s="200" t="s">
        <v>28</v>
      </c>
      <c r="C3" s="200" t="s">
        <v>192</v>
      </c>
      <c r="D3" s="200"/>
      <c r="E3" s="199" t="s">
        <v>30</v>
      </c>
      <c r="F3" s="199"/>
      <c r="G3" s="199"/>
      <c r="H3" s="199"/>
      <c r="I3" s="199"/>
    </row>
    <row r="4" spans="1:9">
      <c r="A4" s="199"/>
      <c r="B4" s="200"/>
      <c r="C4" s="21" t="s">
        <v>31</v>
      </c>
      <c r="D4" s="21" t="s">
        <v>32</v>
      </c>
      <c r="E4" s="21" t="s">
        <v>33</v>
      </c>
      <c r="F4" s="21" t="s">
        <v>34</v>
      </c>
      <c r="G4" s="23" t="s">
        <v>35</v>
      </c>
      <c r="H4" s="23" t="s">
        <v>36</v>
      </c>
      <c r="I4" s="21" t="s">
        <v>193</v>
      </c>
    </row>
    <row r="5" spans="1:9">
      <c r="A5" s="11">
        <v>1</v>
      </c>
      <c r="B5" s="21">
        <v>2</v>
      </c>
      <c r="C5" s="11">
        <v>3</v>
      </c>
      <c r="D5" s="21">
        <v>4</v>
      </c>
      <c r="E5" s="11">
        <v>5</v>
      </c>
      <c r="F5" s="21">
        <v>6</v>
      </c>
      <c r="G5" s="11">
        <v>7</v>
      </c>
      <c r="H5" s="21">
        <v>8</v>
      </c>
      <c r="I5" s="11">
        <v>9</v>
      </c>
    </row>
    <row r="6" spans="1:9" s="24" customFormat="1" ht="24.9" customHeight="1">
      <c r="A6" s="208" t="s">
        <v>194</v>
      </c>
      <c r="B6" s="208"/>
      <c r="C6" s="208"/>
      <c r="D6" s="208"/>
      <c r="E6" s="208"/>
      <c r="F6" s="208"/>
      <c r="G6" s="208"/>
      <c r="H6" s="208"/>
      <c r="I6" s="208"/>
    </row>
    <row r="7" spans="1:9" s="24" customFormat="1" ht="20.100000000000001" customHeight="1">
      <c r="A7" s="35" t="s">
        <v>38</v>
      </c>
      <c r="B7" s="11">
        <v>1000</v>
      </c>
      <c r="C7" s="174">
        <v>4387</v>
      </c>
      <c r="D7" s="174">
        <v>4685</v>
      </c>
      <c r="E7" s="174">
        <v>4100</v>
      </c>
      <c r="F7" s="174">
        <v>4685</v>
      </c>
      <c r="G7" s="30">
        <f>F7-E7</f>
        <v>585</v>
      </c>
      <c r="H7" s="77">
        <f>(F7/E7)*100</f>
        <v>114.26829268292681</v>
      </c>
      <c r="I7" s="78"/>
    </row>
    <row r="8" spans="1:9" ht="20.100000000000001" customHeight="1">
      <c r="A8" s="35" t="s">
        <v>39</v>
      </c>
      <c r="B8" s="11">
        <v>1010</v>
      </c>
      <c r="C8" s="187">
        <v>-4185</v>
      </c>
      <c r="D8" s="187">
        <v>-4479</v>
      </c>
      <c r="E8" s="187">
        <v>-3545</v>
      </c>
      <c r="F8" s="187">
        <v>-4479</v>
      </c>
      <c r="G8" s="30">
        <f>F8-E8</f>
        <v>-934</v>
      </c>
      <c r="H8" s="77">
        <f t="shared" ref="H8:H71" si="0">(F8/E8)*100</f>
        <v>126.34696755994359</v>
      </c>
      <c r="I8" s="78"/>
    </row>
    <row r="9" spans="1:9" s="74" customFormat="1" ht="20.100000000000001" customHeight="1">
      <c r="A9" s="35" t="s">
        <v>195</v>
      </c>
      <c r="B9" s="21">
        <v>1011</v>
      </c>
      <c r="C9" s="174">
        <v>-645</v>
      </c>
      <c r="D9" s="174">
        <v>-710</v>
      </c>
      <c r="E9" s="174">
        <v>-1720</v>
      </c>
      <c r="F9" s="174">
        <v>-710</v>
      </c>
      <c r="G9" s="30">
        <f t="shared" ref="G9:G59" si="1">F9-E9</f>
        <v>1010</v>
      </c>
      <c r="H9" s="77">
        <f t="shared" si="0"/>
        <v>41.279069767441861</v>
      </c>
      <c r="I9" s="78"/>
    </row>
    <row r="10" spans="1:9" s="74" customFormat="1" ht="20.100000000000001" customHeight="1">
      <c r="A10" s="35" t="s">
        <v>457</v>
      </c>
      <c r="B10" s="21">
        <v>1012</v>
      </c>
      <c r="C10" s="174">
        <v>-364</v>
      </c>
      <c r="D10" s="174">
        <v>-413</v>
      </c>
      <c r="E10" s="174">
        <v>-90</v>
      </c>
      <c r="F10" s="174">
        <v>-413</v>
      </c>
      <c r="G10" s="30">
        <f t="shared" si="1"/>
        <v>-323</v>
      </c>
      <c r="H10" s="77">
        <f t="shared" si="0"/>
        <v>458.88888888888886</v>
      </c>
      <c r="I10" s="78"/>
    </row>
    <row r="11" spans="1:9" s="74" customFormat="1" ht="20.100000000000001" customHeight="1">
      <c r="A11" s="35" t="s">
        <v>197</v>
      </c>
      <c r="B11" s="21">
        <v>1013</v>
      </c>
      <c r="C11" s="174">
        <v>-81</v>
      </c>
      <c r="D11" s="174">
        <v>-96</v>
      </c>
      <c r="E11" s="174">
        <v>-35</v>
      </c>
      <c r="F11" s="174">
        <v>-96</v>
      </c>
      <c r="G11" s="30">
        <f t="shared" si="1"/>
        <v>-61</v>
      </c>
      <c r="H11" s="77">
        <f t="shared" si="0"/>
        <v>274.28571428571428</v>
      </c>
      <c r="I11" s="78"/>
    </row>
    <row r="12" spans="1:9" s="74" customFormat="1" ht="20.100000000000001" customHeight="1">
      <c r="A12" s="35" t="s">
        <v>77</v>
      </c>
      <c r="B12" s="21">
        <v>1014</v>
      </c>
      <c r="C12" s="174">
        <v>-2537</v>
      </c>
      <c r="D12" s="174">
        <v>-2672</v>
      </c>
      <c r="E12" s="174">
        <v>-1680</v>
      </c>
      <c r="F12" s="174">
        <v>-2672</v>
      </c>
      <c r="G12" s="30">
        <f t="shared" si="1"/>
        <v>-992</v>
      </c>
      <c r="H12" s="77">
        <f t="shared" si="0"/>
        <v>159.04761904761904</v>
      </c>
      <c r="I12" s="78"/>
    </row>
    <row r="13" spans="1:9" s="74" customFormat="1" ht="20.100000000000001" customHeight="1">
      <c r="A13" s="35" t="s">
        <v>78</v>
      </c>
      <c r="B13" s="21">
        <v>1015</v>
      </c>
      <c r="C13" s="174">
        <v>-558</v>
      </c>
      <c r="D13" s="174">
        <v>-588</v>
      </c>
      <c r="E13" s="174">
        <v>-20</v>
      </c>
      <c r="F13" s="174">
        <v>-588</v>
      </c>
      <c r="G13" s="30">
        <f t="shared" si="1"/>
        <v>-568</v>
      </c>
      <c r="H13" s="77">
        <f t="shared" si="0"/>
        <v>2940</v>
      </c>
      <c r="I13" s="78"/>
    </row>
    <row r="14" spans="1:9" s="74" customFormat="1" ht="36">
      <c r="A14" s="35" t="s">
        <v>198</v>
      </c>
      <c r="B14" s="21">
        <v>1016</v>
      </c>
      <c r="C14" s="30" t="s">
        <v>196</v>
      </c>
      <c r="D14" s="30" t="s">
        <v>196</v>
      </c>
      <c r="E14" s="30" t="s">
        <v>196</v>
      </c>
      <c r="F14" s="30" t="s">
        <v>196</v>
      </c>
      <c r="G14" s="30" t="e">
        <f t="shared" si="1"/>
        <v>#VALUE!</v>
      </c>
      <c r="H14" s="77" t="e">
        <f t="shared" si="0"/>
        <v>#VALUE!</v>
      </c>
      <c r="I14" s="78"/>
    </row>
    <row r="15" spans="1:9" s="74" customFormat="1" ht="20.100000000000001" customHeight="1">
      <c r="A15" s="35" t="s">
        <v>199</v>
      </c>
      <c r="B15" s="21">
        <v>1017</v>
      </c>
      <c r="C15" s="30" t="s">
        <v>196</v>
      </c>
      <c r="D15" s="30" t="s">
        <v>196</v>
      </c>
      <c r="E15" s="30" t="s">
        <v>196</v>
      </c>
      <c r="F15" s="30" t="s">
        <v>196</v>
      </c>
      <c r="G15" s="30" t="e">
        <f t="shared" si="1"/>
        <v>#VALUE!</v>
      </c>
      <c r="H15" s="77" t="e">
        <f t="shared" si="0"/>
        <v>#VALUE!</v>
      </c>
      <c r="I15" s="78"/>
    </row>
    <row r="16" spans="1:9" s="74" customFormat="1" ht="20.100000000000001" customHeight="1">
      <c r="A16" s="35" t="s">
        <v>200</v>
      </c>
      <c r="B16" s="21">
        <v>1018</v>
      </c>
      <c r="C16" s="30" t="s">
        <v>196</v>
      </c>
      <c r="D16" s="30" t="s">
        <v>196</v>
      </c>
      <c r="E16" s="30" t="s">
        <v>196</v>
      </c>
      <c r="F16" s="30" t="s">
        <v>196</v>
      </c>
      <c r="G16" s="30" t="e">
        <f t="shared" si="1"/>
        <v>#VALUE!</v>
      </c>
      <c r="H16" s="77" t="e">
        <f t="shared" si="0"/>
        <v>#VALUE!</v>
      </c>
      <c r="I16" s="78"/>
    </row>
    <row r="17" spans="1:9" s="24" customFormat="1" ht="20.100000000000001" customHeight="1">
      <c r="A17" s="37" t="s">
        <v>201</v>
      </c>
      <c r="B17" s="79">
        <v>1020</v>
      </c>
      <c r="C17" s="32">
        <v>202</v>
      </c>
      <c r="D17" s="32">
        <v>207</v>
      </c>
      <c r="E17" s="32">
        <v>555</v>
      </c>
      <c r="F17" s="32">
        <v>207</v>
      </c>
      <c r="G17" s="33">
        <f t="shared" si="1"/>
        <v>-348</v>
      </c>
      <c r="H17" s="80">
        <f t="shared" si="0"/>
        <v>37.297297297297298</v>
      </c>
      <c r="I17" s="81"/>
    </row>
    <row r="18" spans="1:9" ht="20.100000000000001" customHeight="1">
      <c r="A18" s="35" t="s">
        <v>41</v>
      </c>
      <c r="B18" s="11">
        <v>1030</v>
      </c>
      <c r="C18" s="182">
        <f>SUM(C19:C38,C40)</f>
        <v>0</v>
      </c>
      <c r="D18" s="182">
        <f>SUM(D19:D38,D40)</f>
        <v>0</v>
      </c>
      <c r="E18" s="182">
        <f>SUM(E19:E38,E40)</f>
        <v>0</v>
      </c>
      <c r="F18" s="182">
        <f>SUM(F19:F38,F40)</f>
        <v>0</v>
      </c>
      <c r="G18" s="30">
        <f t="shared" si="1"/>
        <v>0</v>
      </c>
      <c r="H18" s="77" t="e">
        <f t="shared" si="0"/>
        <v>#DIV/0!</v>
      </c>
      <c r="I18" s="78"/>
    </row>
    <row r="19" spans="1:9" ht="20.100000000000001" customHeight="1">
      <c r="A19" s="35" t="s">
        <v>42</v>
      </c>
      <c r="B19" s="11">
        <v>1031</v>
      </c>
      <c r="C19" s="30" t="s">
        <v>196</v>
      </c>
      <c r="D19" s="30" t="s">
        <v>196</v>
      </c>
      <c r="E19" s="30" t="s">
        <v>196</v>
      </c>
      <c r="F19" s="30" t="s">
        <v>196</v>
      </c>
      <c r="G19" s="30" t="e">
        <f t="shared" si="1"/>
        <v>#VALUE!</v>
      </c>
      <c r="H19" s="77" t="e">
        <f t="shared" si="0"/>
        <v>#VALUE!</v>
      </c>
      <c r="I19" s="78"/>
    </row>
    <row r="20" spans="1:9" ht="20.100000000000001" customHeight="1">
      <c r="A20" s="35" t="s">
        <v>43</v>
      </c>
      <c r="B20" s="11">
        <v>1032</v>
      </c>
      <c r="C20" s="30" t="s">
        <v>196</v>
      </c>
      <c r="D20" s="30" t="s">
        <v>196</v>
      </c>
      <c r="E20" s="30" t="s">
        <v>196</v>
      </c>
      <c r="F20" s="30" t="s">
        <v>196</v>
      </c>
      <c r="G20" s="30" t="e">
        <f t="shared" si="1"/>
        <v>#VALUE!</v>
      </c>
      <c r="H20" s="77" t="e">
        <f t="shared" si="0"/>
        <v>#VALUE!</v>
      </c>
      <c r="I20" s="78"/>
    </row>
    <row r="21" spans="1:9" ht="20.100000000000001" customHeight="1">
      <c r="A21" s="35" t="s">
        <v>44</v>
      </c>
      <c r="B21" s="11">
        <v>1033</v>
      </c>
      <c r="C21" s="30" t="s">
        <v>196</v>
      </c>
      <c r="D21" s="30" t="s">
        <v>196</v>
      </c>
      <c r="E21" s="30" t="s">
        <v>196</v>
      </c>
      <c r="F21" s="30" t="s">
        <v>196</v>
      </c>
      <c r="G21" s="30" t="e">
        <f t="shared" si="1"/>
        <v>#VALUE!</v>
      </c>
      <c r="H21" s="77" t="e">
        <f t="shared" si="0"/>
        <v>#VALUE!</v>
      </c>
      <c r="I21" s="78"/>
    </row>
    <row r="22" spans="1:9" ht="20.100000000000001" customHeight="1">
      <c r="A22" s="35" t="s">
        <v>45</v>
      </c>
      <c r="B22" s="11">
        <v>1034</v>
      </c>
      <c r="C22" s="30" t="s">
        <v>196</v>
      </c>
      <c r="D22" s="30" t="s">
        <v>196</v>
      </c>
      <c r="E22" s="30" t="s">
        <v>196</v>
      </c>
      <c r="F22" s="30" t="s">
        <v>196</v>
      </c>
      <c r="G22" s="30" t="e">
        <f t="shared" si="1"/>
        <v>#VALUE!</v>
      </c>
      <c r="H22" s="77" t="e">
        <f t="shared" si="0"/>
        <v>#VALUE!</v>
      </c>
      <c r="I22" s="78"/>
    </row>
    <row r="23" spans="1:9" ht="20.100000000000001" customHeight="1">
      <c r="A23" s="35" t="s">
        <v>46</v>
      </c>
      <c r="B23" s="11">
        <v>1035</v>
      </c>
      <c r="C23" s="30" t="s">
        <v>196</v>
      </c>
      <c r="D23" s="30" t="s">
        <v>196</v>
      </c>
      <c r="E23" s="30" t="s">
        <v>196</v>
      </c>
      <c r="F23" s="30" t="s">
        <v>196</v>
      </c>
      <c r="G23" s="30" t="e">
        <f t="shared" si="1"/>
        <v>#VALUE!</v>
      </c>
      <c r="H23" s="77" t="e">
        <f t="shared" si="0"/>
        <v>#VALUE!</v>
      </c>
      <c r="I23" s="78"/>
    </row>
    <row r="24" spans="1:9" s="74" customFormat="1" ht="20.100000000000001" customHeight="1">
      <c r="A24" s="35" t="s">
        <v>202</v>
      </c>
      <c r="B24" s="11">
        <v>1036</v>
      </c>
      <c r="C24" s="30" t="s">
        <v>196</v>
      </c>
      <c r="D24" s="30" t="s">
        <v>196</v>
      </c>
      <c r="E24" s="30" t="s">
        <v>196</v>
      </c>
      <c r="F24" s="30" t="s">
        <v>196</v>
      </c>
      <c r="G24" s="30" t="e">
        <f t="shared" si="1"/>
        <v>#VALUE!</v>
      </c>
      <c r="H24" s="77" t="e">
        <f t="shared" si="0"/>
        <v>#VALUE!</v>
      </c>
      <c r="I24" s="78"/>
    </row>
    <row r="25" spans="1:9" s="74" customFormat="1" ht="20.100000000000001" customHeight="1">
      <c r="A25" s="35" t="s">
        <v>203</v>
      </c>
      <c r="B25" s="11">
        <v>1037</v>
      </c>
      <c r="C25" s="30" t="s">
        <v>196</v>
      </c>
      <c r="D25" s="30" t="s">
        <v>196</v>
      </c>
      <c r="E25" s="30" t="s">
        <v>196</v>
      </c>
      <c r="F25" s="30" t="s">
        <v>196</v>
      </c>
      <c r="G25" s="30" t="e">
        <f t="shared" si="1"/>
        <v>#VALUE!</v>
      </c>
      <c r="H25" s="77" t="e">
        <f t="shared" si="0"/>
        <v>#VALUE!</v>
      </c>
      <c r="I25" s="78"/>
    </row>
    <row r="26" spans="1:9" s="74" customFormat="1" ht="20.100000000000001" customHeight="1">
      <c r="A26" s="35" t="s">
        <v>204</v>
      </c>
      <c r="B26" s="11">
        <v>1038</v>
      </c>
      <c r="C26" s="30" t="s">
        <v>196</v>
      </c>
      <c r="D26" s="30" t="s">
        <v>196</v>
      </c>
      <c r="E26" s="30" t="s">
        <v>196</v>
      </c>
      <c r="F26" s="30" t="s">
        <v>196</v>
      </c>
      <c r="G26" s="30" t="e">
        <f t="shared" si="1"/>
        <v>#VALUE!</v>
      </c>
      <c r="H26" s="77" t="e">
        <f t="shared" si="0"/>
        <v>#VALUE!</v>
      </c>
      <c r="I26" s="78"/>
    </row>
    <row r="27" spans="1:9" s="74" customFormat="1" ht="20.100000000000001" customHeight="1">
      <c r="A27" s="35" t="s">
        <v>205</v>
      </c>
      <c r="B27" s="11">
        <v>1039</v>
      </c>
      <c r="C27" s="30" t="s">
        <v>196</v>
      </c>
      <c r="D27" s="30" t="s">
        <v>196</v>
      </c>
      <c r="E27" s="30" t="s">
        <v>196</v>
      </c>
      <c r="F27" s="30" t="s">
        <v>196</v>
      </c>
      <c r="G27" s="30" t="e">
        <f t="shared" si="1"/>
        <v>#VALUE!</v>
      </c>
      <c r="H27" s="77" t="e">
        <f t="shared" si="0"/>
        <v>#VALUE!</v>
      </c>
      <c r="I27" s="78"/>
    </row>
    <row r="28" spans="1:9" s="74" customFormat="1" ht="42.75" customHeight="1">
      <c r="A28" s="35" t="s">
        <v>206</v>
      </c>
      <c r="B28" s="11">
        <v>1040</v>
      </c>
      <c r="C28" s="30" t="s">
        <v>196</v>
      </c>
      <c r="D28" s="30" t="s">
        <v>196</v>
      </c>
      <c r="E28" s="30" t="s">
        <v>196</v>
      </c>
      <c r="F28" s="30" t="s">
        <v>196</v>
      </c>
      <c r="G28" s="30" t="e">
        <f t="shared" si="1"/>
        <v>#VALUE!</v>
      </c>
      <c r="H28" s="77" t="e">
        <f t="shared" si="0"/>
        <v>#VALUE!</v>
      </c>
      <c r="I28" s="78"/>
    </row>
    <row r="29" spans="1:9" s="74" customFormat="1" ht="42.75" customHeight="1">
      <c r="A29" s="35" t="s">
        <v>207</v>
      </c>
      <c r="B29" s="11">
        <v>1041</v>
      </c>
      <c r="C29" s="30" t="s">
        <v>196</v>
      </c>
      <c r="D29" s="30" t="s">
        <v>196</v>
      </c>
      <c r="E29" s="30" t="s">
        <v>196</v>
      </c>
      <c r="F29" s="30" t="s">
        <v>196</v>
      </c>
      <c r="G29" s="30" t="e">
        <f t="shared" si="1"/>
        <v>#VALUE!</v>
      </c>
      <c r="H29" s="77" t="e">
        <f t="shared" si="0"/>
        <v>#VALUE!</v>
      </c>
      <c r="I29" s="78"/>
    </row>
    <row r="30" spans="1:9" s="74" customFormat="1" ht="20.100000000000001" customHeight="1">
      <c r="A30" s="35" t="s">
        <v>208</v>
      </c>
      <c r="B30" s="11">
        <v>1042</v>
      </c>
      <c r="C30" s="30" t="s">
        <v>196</v>
      </c>
      <c r="D30" s="30" t="s">
        <v>196</v>
      </c>
      <c r="E30" s="30" t="s">
        <v>196</v>
      </c>
      <c r="F30" s="30" t="s">
        <v>196</v>
      </c>
      <c r="G30" s="30" t="e">
        <f t="shared" si="1"/>
        <v>#VALUE!</v>
      </c>
      <c r="H30" s="77" t="e">
        <f t="shared" si="0"/>
        <v>#VALUE!</v>
      </c>
      <c r="I30" s="78"/>
    </row>
    <row r="31" spans="1:9" s="74" customFormat="1" ht="20.100000000000001" customHeight="1">
      <c r="A31" s="35" t="s">
        <v>209</v>
      </c>
      <c r="B31" s="11">
        <v>1043</v>
      </c>
      <c r="C31" s="30" t="s">
        <v>196</v>
      </c>
      <c r="D31" s="30" t="s">
        <v>196</v>
      </c>
      <c r="E31" s="30" t="s">
        <v>196</v>
      </c>
      <c r="F31" s="30" t="s">
        <v>196</v>
      </c>
      <c r="G31" s="30" t="e">
        <f t="shared" si="1"/>
        <v>#VALUE!</v>
      </c>
      <c r="H31" s="77" t="e">
        <f t="shared" si="0"/>
        <v>#VALUE!</v>
      </c>
      <c r="I31" s="78"/>
    </row>
    <row r="32" spans="1:9" s="74" customFormat="1" ht="20.100000000000001" customHeight="1">
      <c r="A32" s="35" t="s">
        <v>210</v>
      </c>
      <c r="B32" s="11">
        <v>1044</v>
      </c>
      <c r="C32" s="30" t="s">
        <v>196</v>
      </c>
      <c r="D32" s="30" t="s">
        <v>196</v>
      </c>
      <c r="E32" s="30" t="s">
        <v>196</v>
      </c>
      <c r="F32" s="30" t="s">
        <v>196</v>
      </c>
      <c r="G32" s="30" t="e">
        <f t="shared" si="1"/>
        <v>#VALUE!</v>
      </c>
      <c r="H32" s="77" t="e">
        <f t="shared" si="0"/>
        <v>#VALUE!</v>
      </c>
      <c r="I32" s="78"/>
    </row>
    <row r="33" spans="1:9" s="74" customFormat="1" ht="20.100000000000001" customHeight="1">
      <c r="A33" s="35" t="s">
        <v>211</v>
      </c>
      <c r="B33" s="11">
        <v>1045</v>
      </c>
      <c r="C33" s="30" t="s">
        <v>196</v>
      </c>
      <c r="D33" s="30" t="s">
        <v>196</v>
      </c>
      <c r="E33" s="30" t="s">
        <v>196</v>
      </c>
      <c r="F33" s="30" t="s">
        <v>196</v>
      </c>
      <c r="G33" s="30" t="e">
        <f t="shared" si="1"/>
        <v>#VALUE!</v>
      </c>
      <c r="H33" s="77" t="e">
        <f t="shared" si="0"/>
        <v>#VALUE!</v>
      </c>
      <c r="I33" s="78"/>
    </row>
    <row r="34" spans="1:9" s="74" customFormat="1" ht="20.100000000000001" customHeight="1">
      <c r="A34" s="35" t="s">
        <v>212</v>
      </c>
      <c r="B34" s="11">
        <v>1046</v>
      </c>
      <c r="C34" s="30" t="s">
        <v>196</v>
      </c>
      <c r="D34" s="30" t="s">
        <v>196</v>
      </c>
      <c r="E34" s="30" t="s">
        <v>196</v>
      </c>
      <c r="F34" s="30" t="s">
        <v>196</v>
      </c>
      <c r="G34" s="30" t="e">
        <f t="shared" si="1"/>
        <v>#VALUE!</v>
      </c>
      <c r="H34" s="77" t="e">
        <f t="shared" si="0"/>
        <v>#VALUE!</v>
      </c>
      <c r="I34" s="78"/>
    </row>
    <row r="35" spans="1:9" s="74" customFormat="1" ht="20.100000000000001" customHeight="1">
      <c r="A35" s="35" t="s">
        <v>213</v>
      </c>
      <c r="B35" s="11">
        <v>1047</v>
      </c>
      <c r="C35" s="30" t="s">
        <v>196</v>
      </c>
      <c r="D35" s="30" t="s">
        <v>196</v>
      </c>
      <c r="E35" s="30" t="s">
        <v>196</v>
      </c>
      <c r="F35" s="30" t="s">
        <v>196</v>
      </c>
      <c r="G35" s="30" t="e">
        <f t="shared" si="1"/>
        <v>#VALUE!</v>
      </c>
      <c r="H35" s="77" t="e">
        <f t="shared" si="0"/>
        <v>#VALUE!</v>
      </c>
      <c r="I35" s="78"/>
    </row>
    <row r="36" spans="1:9" s="74" customFormat="1" ht="20.100000000000001" customHeight="1">
      <c r="A36" s="35" t="s">
        <v>214</v>
      </c>
      <c r="B36" s="11">
        <v>1048</v>
      </c>
      <c r="C36" s="30" t="s">
        <v>196</v>
      </c>
      <c r="D36" s="30" t="s">
        <v>196</v>
      </c>
      <c r="E36" s="30" t="s">
        <v>196</v>
      </c>
      <c r="F36" s="30" t="s">
        <v>196</v>
      </c>
      <c r="G36" s="30" t="e">
        <f t="shared" si="1"/>
        <v>#VALUE!</v>
      </c>
      <c r="H36" s="77" t="e">
        <f t="shared" si="0"/>
        <v>#VALUE!</v>
      </c>
      <c r="I36" s="78"/>
    </row>
    <row r="37" spans="1:9" s="74" customFormat="1" ht="20.100000000000001" customHeight="1">
      <c r="A37" s="35" t="s">
        <v>215</v>
      </c>
      <c r="B37" s="11">
        <v>1049</v>
      </c>
      <c r="C37" s="30" t="s">
        <v>196</v>
      </c>
      <c r="D37" s="30" t="s">
        <v>196</v>
      </c>
      <c r="E37" s="30" t="s">
        <v>196</v>
      </c>
      <c r="F37" s="30" t="s">
        <v>196</v>
      </c>
      <c r="G37" s="30" t="e">
        <f t="shared" si="1"/>
        <v>#VALUE!</v>
      </c>
      <c r="H37" s="77" t="e">
        <f t="shared" si="0"/>
        <v>#VALUE!</v>
      </c>
      <c r="I37" s="78"/>
    </row>
    <row r="38" spans="1:9" s="74" customFormat="1" ht="42.75" customHeight="1">
      <c r="A38" s="35" t="s">
        <v>216</v>
      </c>
      <c r="B38" s="11">
        <v>1050</v>
      </c>
      <c r="C38" s="30" t="s">
        <v>196</v>
      </c>
      <c r="D38" s="30" t="s">
        <v>196</v>
      </c>
      <c r="E38" s="30" t="s">
        <v>196</v>
      </c>
      <c r="F38" s="30" t="s">
        <v>196</v>
      </c>
      <c r="G38" s="30" t="e">
        <f t="shared" si="1"/>
        <v>#VALUE!</v>
      </c>
      <c r="H38" s="77" t="e">
        <f t="shared" si="0"/>
        <v>#VALUE!</v>
      </c>
      <c r="I38" s="78"/>
    </row>
    <row r="39" spans="1:9" s="74" customFormat="1" ht="20.100000000000001" customHeight="1">
      <c r="A39" s="35" t="s">
        <v>217</v>
      </c>
      <c r="B39" s="11" t="s">
        <v>218</v>
      </c>
      <c r="C39" s="30" t="s">
        <v>196</v>
      </c>
      <c r="D39" s="30" t="s">
        <v>196</v>
      </c>
      <c r="E39" s="30" t="s">
        <v>196</v>
      </c>
      <c r="F39" s="30" t="s">
        <v>196</v>
      </c>
      <c r="G39" s="30" t="e">
        <f t="shared" si="1"/>
        <v>#VALUE!</v>
      </c>
      <c r="H39" s="77" t="e">
        <f t="shared" si="0"/>
        <v>#VALUE!</v>
      </c>
      <c r="I39" s="78"/>
    </row>
    <row r="40" spans="1:9" s="74" customFormat="1" ht="20.100000000000001" customHeight="1">
      <c r="A40" s="35" t="s">
        <v>219</v>
      </c>
      <c r="B40" s="11">
        <v>1051</v>
      </c>
      <c r="C40" s="30" t="s">
        <v>196</v>
      </c>
      <c r="D40" s="30" t="s">
        <v>196</v>
      </c>
      <c r="E40" s="30" t="s">
        <v>196</v>
      </c>
      <c r="F40" s="30" t="s">
        <v>196</v>
      </c>
      <c r="G40" s="30" t="e">
        <f t="shared" si="1"/>
        <v>#VALUE!</v>
      </c>
      <c r="H40" s="77" t="e">
        <f t="shared" si="0"/>
        <v>#VALUE!</v>
      </c>
      <c r="I40" s="78"/>
    </row>
    <row r="41" spans="1:9" ht="20.100000000000001" customHeight="1">
      <c r="A41" s="35" t="s">
        <v>220</v>
      </c>
      <c r="B41" s="11">
        <v>1060</v>
      </c>
      <c r="C41" s="182">
        <f>SUM(C42:C48)</f>
        <v>0</v>
      </c>
      <c r="D41" s="182">
        <f>SUM(D42:D48)</f>
        <v>0</v>
      </c>
      <c r="E41" s="182">
        <f>SUM(E42:E48)</f>
        <v>0</v>
      </c>
      <c r="F41" s="182">
        <f>SUM(F42:F48)</f>
        <v>0</v>
      </c>
      <c r="G41" s="30">
        <f t="shared" si="1"/>
        <v>0</v>
      </c>
      <c r="H41" s="77" t="e">
        <f t="shared" si="0"/>
        <v>#DIV/0!</v>
      </c>
      <c r="I41" s="78"/>
    </row>
    <row r="42" spans="1:9" s="74" customFormat="1" ht="20.100000000000001" customHeight="1">
      <c r="A42" s="35" t="s">
        <v>221</v>
      </c>
      <c r="B42" s="11">
        <v>1061</v>
      </c>
      <c r="C42" s="30" t="s">
        <v>196</v>
      </c>
      <c r="D42" s="30" t="s">
        <v>196</v>
      </c>
      <c r="E42" s="30" t="s">
        <v>196</v>
      </c>
      <c r="F42" s="30" t="s">
        <v>196</v>
      </c>
      <c r="G42" s="30" t="e">
        <f t="shared" si="1"/>
        <v>#VALUE!</v>
      </c>
      <c r="H42" s="77" t="e">
        <f t="shared" si="0"/>
        <v>#VALUE!</v>
      </c>
      <c r="I42" s="78"/>
    </row>
    <row r="43" spans="1:9" s="74" customFormat="1" ht="20.100000000000001" customHeight="1">
      <c r="A43" s="35" t="s">
        <v>222</v>
      </c>
      <c r="B43" s="11">
        <v>1062</v>
      </c>
      <c r="C43" s="30" t="s">
        <v>196</v>
      </c>
      <c r="D43" s="30" t="s">
        <v>196</v>
      </c>
      <c r="E43" s="30" t="s">
        <v>196</v>
      </c>
      <c r="F43" s="30" t="s">
        <v>196</v>
      </c>
      <c r="G43" s="30" t="e">
        <f t="shared" si="1"/>
        <v>#VALUE!</v>
      </c>
      <c r="H43" s="77" t="e">
        <f t="shared" si="0"/>
        <v>#VALUE!</v>
      </c>
      <c r="I43" s="78"/>
    </row>
    <row r="44" spans="1:9" s="74" customFormat="1" ht="20.100000000000001" customHeight="1">
      <c r="A44" s="35" t="s">
        <v>204</v>
      </c>
      <c r="B44" s="11">
        <v>1063</v>
      </c>
      <c r="C44" s="30" t="s">
        <v>196</v>
      </c>
      <c r="D44" s="30" t="s">
        <v>196</v>
      </c>
      <c r="E44" s="30" t="s">
        <v>196</v>
      </c>
      <c r="F44" s="30" t="s">
        <v>196</v>
      </c>
      <c r="G44" s="30" t="e">
        <f t="shared" si="1"/>
        <v>#VALUE!</v>
      </c>
      <c r="H44" s="77" t="e">
        <f t="shared" si="0"/>
        <v>#VALUE!</v>
      </c>
      <c r="I44" s="78"/>
    </row>
    <row r="45" spans="1:9" s="74" customFormat="1" ht="20.100000000000001" customHeight="1">
      <c r="A45" s="35" t="s">
        <v>205</v>
      </c>
      <c r="B45" s="11">
        <v>1064</v>
      </c>
      <c r="C45" s="30" t="s">
        <v>196</v>
      </c>
      <c r="D45" s="30" t="s">
        <v>196</v>
      </c>
      <c r="E45" s="30" t="s">
        <v>196</v>
      </c>
      <c r="F45" s="30" t="s">
        <v>196</v>
      </c>
      <c r="G45" s="30" t="e">
        <f t="shared" si="1"/>
        <v>#VALUE!</v>
      </c>
      <c r="H45" s="77" t="e">
        <f t="shared" si="0"/>
        <v>#VALUE!</v>
      </c>
      <c r="I45" s="78"/>
    </row>
    <row r="46" spans="1:9" s="74" customFormat="1" ht="20.100000000000001" customHeight="1">
      <c r="A46" s="35" t="s">
        <v>223</v>
      </c>
      <c r="B46" s="11">
        <v>1065</v>
      </c>
      <c r="C46" s="30" t="s">
        <v>196</v>
      </c>
      <c r="D46" s="30" t="s">
        <v>196</v>
      </c>
      <c r="E46" s="30" t="s">
        <v>196</v>
      </c>
      <c r="F46" s="30" t="s">
        <v>196</v>
      </c>
      <c r="G46" s="30" t="e">
        <f t="shared" si="1"/>
        <v>#VALUE!</v>
      </c>
      <c r="H46" s="77" t="e">
        <f t="shared" si="0"/>
        <v>#VALUE!</v>
      </c>
      <c r="I46" s="78"/>
    </row>
    <row r="47" spans="1:9" s="74" customFormat="1" ht="20.100000000000001" customHeight="1">
      <c r="A47" s="35" t="s">
        <v>224</v>
      </c>
      <c r="B47" s="11">
        <v>1066</v>
      </c>
      <c r="C47" s="30" t="s">
        <v>196</v>
      </c>
      <c r="D47" s="30" t="s">
        <v>196</v>
      </c>
      <c r="E47" s="30" t="s">
        <v>196</v>
      </c>
      <c r="F47" s="30" t="s">
        <v>196</v>
      </c>
      <c r="G47" s="30" t="e">
        <f t="shared" si="1"/>
        <v>#VALUE!</v>
      </c>
      <c r="H47" s="77" t="e">
        <f t="shared" si="0"/>
        <v>#VALUE!</v>
      </c>
      <c r="I47" s="78"/>
    </row>
    <row r="48" spans="1:9" s="74" customFormat="1" ht="20.100000000000001" customHeight="1">
      <c r="A48" s="35" t="s">
        <v>225</v>
      </c>
      <c r="B48" s="11">
        <v>1067</v>
      </c>
      <c r="C48" s="30" t="s">
        <v>196</v>
      </c>
      <c r="D48" s="30" t="s">
        <v>196</v>
      </c>
      <c r="E48" s="30" t="s">
        <v>196</v>
      </c>
      <c r="F48" s="30" t="s">
        <v>196</v>
      </c>
      <c r="G48" s="30" t="e">
        <f t="shared" si="1"/>
        <v>#VALUE!</v>
      </c>
      <c r="H48" s="77" t="e">
        <f t="shared" si="0"/>
        <v>#VALUE!</v>
      </c>
      <c r="I48" s="78"/>
    </row>
    <row r="49" spans="1:9" s="74" customFormat="1" ht="20.100000000000001" customHeight="1">
      <c r="A49" s="35" t="s">
        <v>226</v>
      </c>
      <c r="B49" s="11">
        <v>1070</v>
      </c>
      <c r="C49" s="187">
        <v>68</v>
      </c>
      <c r="D49" s="187">
        <v>31</v>
      </c>
      <c r="E49" s="187">
        <v>156</v>
      </c>
      <c r="F49" s="187">
        <v>31</v>
      </c>
      <c r="G49" s="30">
        <f>F49-E49</f>
        <v>-125</v>
      </c>
      <c r="H49" s="77">
        <f t="shared" si="0"/>
        <v>19.871794871794872</v>
      </c>
      <c r="I49" s="78"/>
    </row>
    <row r="50" spans="1:9" s="74" customFormat="1" ht="20.100000000000001" customHeight="1">
      <c r="A50" s="35" t="s">
        <v>49</v>
      </c>
      <c r="B50" s="11">
        <v>1071</v>
      </c>
      <c r="C50" s="190"/>
      <c r="D50" s="190"/>
      <c r="E50" s="190"/>
      <c r="F50" s="190"/>
      <c r="G50" s="30">
        <f t="shared" si="1"/>
        <v>0</v>
      </c>
      <c r="H50" s="77" t="e">
        <f t="shared" si="0"/>
        <v>#DIV/0!</v>
      </c>
      <c r="I50" s="78"/>
    </row>
    <row r="51" spans="1:9" s="74" customFormat="1" ht="20.100000000000001" customHeight="1">
      <c r="A51" s="35" t="s">
        <v>227</v>
      </c>
      <c r="B51" s="11">
        <v>1072</v>
      </c>
      <c r="C51" s="190"/>
      <c r="D51" s="190"/>
      <c r="E51" s="190"/>
      <c r="F51" s="190"/>
      <c r="G51" s="30">
        <f t="shared" si="1"/>
        <v>0</v>
      </c>
      <c r="H51" s="77" t="e">
        <f t="shared" si="0"/>
        <v>#DIV/0!</v>
      </c>
      <c r="I51" s="78"/>
    </row>
    <row r="52" spans="1:9" s="74" customFormat="1" ht="20.100000000000001" customHeight="1">
      <c r="A52" s="35" t="s">
        <v>228</v>
      </c>
      <c r="B52" s="11">
        <v>1073</v>
      </c>
      <c r="C52" s="174">
        <v>68</v>
      </c>
      <c r="D52" s="174">
        <v>31</v>
      </c>
      <c r="E52" s="174">
        <v>156</v>
      </c>
      <c r="F52" s="174">
        <v>31</v>
      </c>
      <c r="G52" s="30">
        <f t="shared" si="1"/>
        <v>-125</v>
      </c>
      <c r="H52" s="77">
        <f t="shared" si="0"/>
        <v>19.871794871794872</v>
      </c>
      <c r="I52" s="78"/>
    </row>
    <row r="53" spans="1:9" s="74" customFormat="1" ht="20.100000000000001" customHeight="1">
      <c r="A53" s="36" t="s">
        <v>229</v>
      </c>
      <c r="B53" s="11">
        <v>1080</v>
      </c>
      <c r="C53" s="187">
        <v>-143</v>
      </c>
      <c r="D53" s="187">
        <v>-1867</v>
      </c>
      <c r="E53" s="187">
        <v>-156</v>
      </c>
      <c r="F53" s="187">
        <v>-1867</v>
      </c>
      <c r="G53" s="30">
        <f t="shared" si="1"/>
        <v>-1711</v>
      </c>
      <c r="H53" s="77">
        <f t="shared" si="0"/>
        <v>1196.7948717948718</v>
      </c>
      <c r="I53" s="78"/>
    </row>
    <row r="54" spans="1:9" s="74" customFormat="1" ht="20.100000000000001" customHeight="1">
      <c r="A54" s="35" t="s">
        <v>49</v>
      </c>
      <c r="B54" s="11">
        <v>1081</v>
      </c>
      <c r="C54" s="190" t="s">
        <v>196</v>
      </c>
      <c r="D54" s="190" t="s">
        <v>196</v>
      </c>
      <c r="E54" s="190" t="s">
        <v>196</v>
      </c>
      <c r="F54" s="190" t="s">
        <v>196</v>
      </c>
      <c r="G54" s="30" t="e">
        <f t="shared" si="1"/>
        <v>#VALUE!</v>
      </c>
      <c r="H54" s="77" t="e">
        <f t="shared" si="0"/>
        <v>#VALUE!</v>
      </c>
      <c r="I54" s="78"/>
    </row>
    <row r="55" spans="1:9" s="74" customFormat="1" ht="20.100000000000001" customHeight="1">
      <c r="A55" s="35" t="s">
        <v>230</v>
      </c>
      <c r="B55" s="11">
        <v>1082</v>
      </c>
      <c r="C55" s="190" t="s">
        <v>196</v>
      </c>
      <c r="D55" s="190" t="s">
        <v>196</v>
      </c>
      <c r="E55" s="190" t="s">
        <v>196</v>
      </c>
      <c r="F55" s="190" t="s">
        <v>196</v>
      </c>
      <c r="G55" s="30" t="e">
        <f t="shared" si="1"/>
        <v>#VALUE!</v>
      </c>
      <c r="H55" s="77" t="e">
        <f t="shared" si="0"/>
        <v>#VALUE!</v>
      </c>
      <c r="I55" s="78"/>
    </row>
    <row r="56" spans="1:9" s="74" customFormat="1" ht="20.100000000000001" customHeight="1">
      <c r="A56" s="35" t="s">
        <v>231</v>
      </c>
      <c r="B56" s="11">
        <v>1083</v>
      </c>
      <c r="C56" s="30" t="s">
        <v>196</v>
      </c>
      <c r="D56" s="30" t="s">
        <v>196</v>
      </c>
      <c r="E56" s="30" t="s">
        <v>196</v>
      </c>
      <c r="F56" s="30" t="s">
        <v>196</v>
      </c>
      <c r="G56" s="30" t="e">
        <f t="shared" si="1"/>
        <v>#VALUE!</v>
      </c>
      <c r="H56" s="77" t="e">
        <f t="shared" si="0"/>
        <v>#VALUE!</v>
      </c>
      <c r="I56" s="78"/>
    </row>
    <row r="57" spans="1:9" s="74" customFormat="1" ht="20.100000000000001" customHeight="1">
      <c r="A57" s="35" t="s">
        <v>232</v>
      </c>
      <c r="B57" s="11">
        <v>1084</v>
      </c>
      <c r="C57" s="30" t="s">
        <v>196</v>
      </c>
      <c r="D57" s="30" t="s">
        <v>196</v>
      </c>
      <c r="E57" s="30" t="s">
        <v>196</v>
      </c>
      <c r="F57" s="30" t="s">
        <v>196</v>
      </c>
      <c r="G57" s="30" t="e">
        <f t="shared" si="1"/>
        <v>#VALUE!</v>
      </c>
      <c r="H57" s="77" t="e">
        <f t="shared" si="0"/>
        <v>#VALUE!</v>
      </c>
      <c r="I57" s="78"/>
    </row>
    <row r="58" spans="1:9" s="74" customFormat="1" ht="20.100000000000001" customHeight="1">
      <c r="A58" s="35" t="s">
        <v>233</v>
      </c>
      <c r="B58" s="11">
        <v>1085</v>
      </c>
      <c r="C58" s="30" t="s">
        <v>196</v>
      </c>
      <c r="D58" s="30" t="s">
        <v>196</v>
      </c>
      <c r="E58" s="30" t="s">
        <v>196</v>
      </c>
      <c r="F58" s="30" t="s">
        <v>196</v>
      </c>
      <c r="G58" s="30" t="e">
        <f t="shared" si="1"/>
        <v>#VALUE!</v>
      </c>
      <c r="H58" s="77" t="e">
        <f t="shared" si="0"/>
        <v>#VALUE!</v>
      </c>
      <c r="I58" s="78"/>
    </row>
    <row r="59" spans="1:9" s="74" customFormat="1" ht="20.100000000000001" customHeight="1">
      <c r="A59" s="35" t="s">
        <v>234</v>
      </c>
      <c r="B59" s="11">
        <v>1086</v>
      </c>
      <c r="C59" s="174">
        <v>-143</v>
      </c>
      <c r="D59" s="174">
        <v>-1867</v>
      </c>
      <c r="E59" s="174">
        <v>-156</v>
      </c>
      <c r="F59" s="174">
        <v>-1864</v>
      </c>
      <c r="G59" s="30">
        <f t="shared" si="1"/>
        <v>-1708</v>
      </c>
      <c r="H59" s="77">
        <f t="shared" si="0"/>
        <v>1194.8717948717949</v>
      </c>
      <c r="I59" s="78"/>
    </row>
    <row r="60" spans="1:9" s="24" customFormat="1" ht="20.100000000000001" customHeight="1">
      <c r="A60" s="37" t="s">
        <v>53</v>
      </c>
      <c r="B60" s="79">
        <v>1100</v>
      </c>
      <c r="C60" s="32">
        <v>-127</v>
      </c>
      <c r="D60" s="32">
        <v>-1630</v>
      </c>
      <c r="E60" s="32">
        <v>-555</v>
      </c>
      <c r="F60" s="32">
        <v>-1630</v>
      </c>
      <c r="G60" s="33">
        <f t="shared" ref="G60:G78" si="2">F60-E60</f>
        <v>-1075</v>
      </c>
      <c r="H60" s="80">
        <f t="shared" si="0"/>
        <v>293.69369369369372</v>
      </c>
      <c r="I60" s="81"/>
    </row>
    <row r="61" spans="1:9" ht="20.100000000000001" customHeight="1">
      <c r="A61" s="35" t="s">
        <v>235</v>
      </c>
      <c r="B61" s="11">
        <v>1110</v>
      </c>
      <c r="C61" s="30"/>
      <c r="D61" s="30"/>
      <c r="E61" s="30"/>
      <c r="F61" s="30"/>
      <c r="G61" s="30">
        <f t="shared" si="2"/>
        <v>0</v>
      </c>
      <c r="H61" s="77" t="e">
        <f t="shared" si="0"/>
        <v>#DIV/0!</v>
      </c>
      <c r="I61" s="78"/>
    </row>
    <row r="62" spans="1:9" ht="20.100000000000001" customHeight="1">
      <c r="A62" s="35" t="s">
        <v>236</v>
      </c>
      <c r="B62" s="11">
        <v>1120</v>
      </c>
      <c r="C62" s="30" t="s">
        <v>196</v>
      </c>
      <c r="D62" s="30" t="s">
        <v>196</v>
      </c>
      <c r="E62" s="30" t="s">
        <v>196</v>
      </c>
      <c r="F62" s="30" t="s">
        <v>196</v>
      </c>
      <c r="G62" s="30" t="e">
        <f>F62-E62</f>
        <v>#VALUE!</v>
      </c>
      <c r="H62" s="77" t="e">
        <f t="shared" si="0"/>
        <v>#VALUE!</v>
      </c>
      <c r="I62" s="78"/>
    </row>
    <row r="63" spans="1:9" ht="20.100000000000001" customHeight="1">
      <c r="A63" s="35" t="s">
        <v>237</v>
      </c>
      <c r="B63" s="11">
        <v>1130</v>
      </c>
      <c r="C63" s="30"/>
      <c r="D63" s="30"/>
      <c r="E63" s="30"/>
      <c r="F63" s="30"/>
      <c r="G63" s="30">
        <f t="shared" si="2"/>
        <v>0</v>
      </c>
      <c r="H63" s="77" t="e">
        <f t="shared" si="0"/>
        <v>#DIV/0!</v>
      </c>
      <c r="I63" s="78"/>
    </row>
    <row r="64" spans="1:9" ht="20.100000000000001" customHeight="1">
      <c r="A64" s="35" t="s">
        <v>238</v>
      </c>
      <c r="B64" s="11">
        <v>1140</v>
      </c>
      <c r="C64" s="190" t="s">
        <v>196</v>
      </c>
      <c r="D64" s="190" t="s">
        <v>196</v>
      </c>
      <c r="E64" s="190" t="s">
        <v>196</v>
      </c>
      <c r="F64" s="190" t="s">
        <v>196</v>
      </c>
      <c r="G64" s="30" t="e">
        <f t="shared" si="2"/>
        <v>#VALUE!</v>
      </c>
      <c r="H64" s="77" t="e">
        <f t="shared" si="0"/>
        <v>#VALUE!</v>
      </c>
      <c r="I64" s="78"/>
    </row>
    <row r="65" spans="1:9" ht="20.100000000000001" customHeight="1">
      <c r="A65" s="35" t="s">
        <v>60</v>
      </c>
      <c r="B65" s="11">
        <v>1150</v>
      </c>
      <c r="C65" s="187">
        <v>7879</v>
      </c>
      <c r="D65" s="187">
        <v>13359</v>
      </c>
      <c r="E65" s="187">
        <v>11014.8</v>
      </c>
      <c r="F65" s="187">
        <v>13350</v>
      </c>
      <c r="G65" s="30">
        <f t="shared" si="2"/>
        <v>2335.2000000000007</v>
      </c>
      <c r="H65" s="77">
        <f t="shared" si="0"/>
        <v>121.20056651051314</v>
      </c>
      <c r="I65" s="78"/>
    </row>
    <row r="66" spans="1:9" ht="20.100000000000001" customHeight="1">
      <c r="A66" s="35" t="s">
        <v>49</v>
      </c>
      <c r="B66" s="11">
        <v>1151</v>
      </c>
      <c r="C66" s="190"/>
      <c r="D66" s="190"/>
      <c r="E66" s="190"/>
      <c r="F66" s="190"/>
      <c r="G66" s="30">
        <f t="shared" si="2"/>
        <v>0</v>
      </c>
      <c r="H66" s="77" t="e">
        <f t="shared" si="0"/>
        <v>#DIV/0!</v>
      </c>
      <c r="I66" s="78"/>
    </row>
    <row r="67" spans="1:9" ht="39.6" customHeight="1">
      <c r="A67" s="184" t="s">
        <v>463</v>
      </c>
      <c r="B67" s="11">
        <v>1152</v>
      </c>
      <c r="C67" s="174">
        <v>7879</v>
      </c>
      <c r="D67" s="174">
        <v>13350</v>
      </c>
      <c r="E67" s="174">
        <v>11014.8</v>
      </c>
      <c r="F67" s="174">
        <v>13350</v>
      </c>
      <c r="G67" s="30"/>
      <c r="H67" s="77">
        <f t="shared" si="0"/>
        <v>121.20056651051314</v>
      </c>
      <c r="I67" s="78"/>
    </row>
    <row r="68" spans="1:9" ht="20.100000000000001" customHeight="1">
      <c r="A68" s="35" t="s">
        <v>61</v>
      </c>
      <c r="B68" s="11">
        <v>1160</v>
      </c>
      <c r="C68" s="187">
        <v>-7870</v>
      </c>
      <c r="D68" s="187">
        <v>-11612</v>
      </c>
      <c r="E68" s="187">
        <v>-11014.8</v>
      </c>
      <c r="F68" s="187">
        <v>-11612</v>
      </c>
      <c r="G68" s="30">
        <f t="shared" si="2"/>
        <v>-597.20000000000073</v>
      </c>
      <c r="H68" s="77">
        <f t="shared" si="0"/>
        <v>105.42179612884483</v>
      </c>
      <c r="I68" s="78"/>
    </row>
    <row r="69" spans="1:9" ht="20.100000000000001" customHeight="1">
      <c r="A69" s="35" t="s">
        <v>49</v>
      </c>
      <c r="B69" s="11">
        <v>1161</v>
      </c>
      <c r="C69" s="30"/>
      <c r="D69" s="30"/>
      <c r="E69" s="30"/>
      <c r="F69" s="30"/>
      <c r="G69" s="30"/>
      <c r="H69" s="77" t="e">
        <f t="shared" si="0"/>
        <v>#DIV/0!</v>
      </c>
      <c r="I69" s="78"/>
    </row>
    <row r="70" spans="1:9" ht="41.25" customHeight="1">
      <c r="A70" s="184" t="s">
        <v>461</v>
      </c>
      <c r="B70" s="11">
        <v>1162</v>
      </c>
      <c r="C70" s="174">
        <v>-7879</v>
      </c>
      <c r="D70" s="174">
        <v>-11612</v>
      </c>
      <c r="E70" s="174">
        <v>-11014.8</v>
      </c>
      <c r="F70" s="174">
        <v>-11612</v>
      </c>
      <c r="G70" s="30">
        <f t="shared" si="2"/>
        <v>-597.20000000000073</v>
      </c>
      <c r="H70" s="77">
        <f t="shared" si="0"/>
        <v>105.42179612884483</v>
      </c>
      <c r="I70" s="78"/>
    </row>
    <row r="71" spans="1:9" s="24" customFormat="1" ht="20.100000000000001" customHeight="1">
      <c r="A71" s="37" t="s">
        <v>62</v>
      </c>
      <c r="B71" s="79">
        <v>1170</v>
      </c>
      <c r="C71" s="32">
        <v>127</v>
      </c>
      <c r="D71" s="32">
        <v>107</v>
      </c>
      <c r="E71" s="32">
        <v>176</v>
      </c>
      <c r="F71" s="32">
        <v>107</v>
      </c>
      <c r="G71" s="33">
        <f t="shared" si="2"/>
        <v>-69</v>
      </c>
      <c r="H71" s="80">
        <f t="shared" si="0"/>
        <v>60.79545454545454</v>
      </c>
      <c r="I71" s="81"/>
    </row>
    <row r="72" spans="1:9" ht="20.100000000000001" customHeight="1">
      <c r="A72" s="35" t="s">
        <v>63</v>
      </c>
      <c r="B72" s="21">
        <v>1180</v>
      </c>
      <c r="C72" s="174">
        <v>-23</v>
      </c>
      <c r="D72" s="174">
        <v>-19</v>
      </c>
      <c r="E72" s="174">
        <v>-13</v>
      </c>
      <c r="F72" s="174">
        <v>-19</v>
      </c>
      <c r="G72" s="30">
        <f t="shared" si="2"/>
        <v>-6</v>
      </c>
      <c r="H72" s="77">
        <f t="shared" ref="H72:H98" si="3">(F72/E72)*100</f>
        <v>146.15384615384613</v>
      </c>
      <c r="I72" s="78"/>
    </row>
    <row r="73" spans="1:9" ht="20.100000000000001" customHeight="1">
      <c r="A73" s="35" t="s">
        <v>64</v>
      </c>
      <c r="B73" s="21">
        <v>1181</v>
      </c>
      <c r="C73" s="30"/>
      <c r="D73" s="30"/>
      <c r="E73" s="30"/>
      <c r="F73" s="30"/>
      <c r="G73" s="30"/>
      <c r="H73" s="77" t="e">
        <f t="shared" si="3"/>
        <v>#DIV/0!</v>
      </c>
      <c r="I73" s="78"/>
    </row>
    <row r="74" spans="1:9" ht="20.100000000000001" customHeight="1">
      <c r="A74" s="35" t="s">
        <v>65</v>
      </c>
      <c r="B74" s="11">
        <v>1190</v>
      </c>
      <c r="C74" s="30"/>
      <c r="D74" s="30"/>
      <c r="E74" s="30"/>
      <c r="F74" s="30"/>
      <c r="G74" s="30"/>
      <c r="H74" s="77" t="e">
        <f t="shared" si="3"/>
        <v>#DIV/0!</v>
      </c>
      <c r="I74" s="78"/>
    </row>
    <row r="75" spans="1:9" ht="20.100000000000001" customHeight="1">
      <c r="A75" s="35" t="s">
        <v>66</v>
      </c>
      <c r="B75" s="11">
        <v>1191</v>
      </c>
      <c r="C75" s="30" t="s">
        <v>196</v>
      </c>
      <c r="D75" s="30" t="s">
        <v>196</v>
      </c>
      <c r="E75" s="30" t="s">
        <v>196</v>
      </c>
      <c r="F75" s="30" t="s">
        <v>196</v>
      </c>
      <c r="G75" s="30" t="e">
        <f t="shared" si="2"/>
        <v>#VALUE!</v>
      </c>
      <c r="H75" s="77" t="e">
        <f t="shared" si="3"/>
        <v>#VALUE!</v>
      </c>
      <c r="I75" s="78"/>
    </row>
    <row r="76" spans="1:9" s="24" customFormat="1" ht="20.100000000000001" customHeight="1">
      <c r="A76" s="37" t="s">
        <v>239</v>
      </c>
      <c r="B76" s="79">
        <v>1200</v>
      </c>
      <c r="C76" s="32">
        <v>104</v>
      </c>
      <c r="D76" s="32">
        <v>88</v>
      </c>
      <c r="E76" s="32">
        <v>163</v>
      </c>
      <c r="F76" s="32">
        <v>88</v>
      </c>
      <c r="G76" s="33">
        <f t="shared" si="2"/>
        <v>-75</v>
      </c>
      <c r="H76" s="80">
        <f t="shared" si="3"/>
        <v>53.987730061349694</v>
      </c>
      <c r="I76" s="81"/>
    </row>
    <row r="77" spans="1:9" ht="20.100000000000001" customHeight="1">
      <c r="A77" s="35" t="s">
        <v>240</v>
      </c>
      <c r="B77" s="11">
        <v>1201</v>
      </c>
      <c r="C77" s="30"/>
      <c r="D77" s="30"/>
      <c r="E77" s="30"/>
      <c r="F77" s="30"/>
      <c r="G77" s="30">
        <f t="shared" si="2"/>
        <v>0</v>
      </c>
      <c r="H77" s="77" t="e">
        <f t="shared" si="3"/>
        <v>#DIV/0!</v>
      </c>
      <c r="I77" s="78"/>
    </row>
    <row r="78" spans="1:9" ht="20.100000000000001" customHeight="1">
      <c r="A78" s="35" t="s">
        <v>241</v>
      </c>
      <c r="B78" s="11">
        <v>1202</v>
      </c>
      <c r="C78" s="30" t="s">
        <v>196</v>
      </c>
      <c r="D78" s="30" t="s">
        <v>196</v>
      </c>
      <c r="E78" s="30" t="s">
        <v>196</v>
      </c>
      <c r="F78" s="30" t="s">
        <v>196</v>
      </c>
      <c r="G78" s="30" t="e">
        <f t="shared" si="2"/>
        <v>#VALUE!</v>
      </c>
      <c r="H78" s="77" t="e">
        <f t="shared" si="3"/>
        <v>#VALUE!</v>
      </c>
      <c r="I78" s="78"/>
    </row>
    <row r="79" spans="1:9" ht="20.100000000000001" customHeight="1">
      <c r="A79" s="37" t="s">
        <v>70</v>
      </c>
      <c r="B79" s="11">
        <v>1210</v>
      </c>
      <c r="C79" s="39">
        <v>12334</v>
      </c>
      <c r="D79" s="39">
        <v>18065</v>
      </c>
      <c r="E79" s="39">
        <v>15270.8</v>
      </c>
      <c r="F79" s="39">
        <v>18065</v>
      </c>
      <c r="G79" s="33">
        <f>F79-E79</f>
        <v>2794.2000000000007</v>
      </c>
      <c r="H79" s="80">
        <f t="shared" si="3"/>
        <v>118.29766613405978</v>
      </c>
      <c r="I79" s="78"/>
    </row>
    <row r="80" spans="1:9" ht="20.100000000000001" customHeight="1">
      <c r="A80" s="37" t="s">
        <v>71</v>
      </c>
      <c r="B80" s="11">
        <v>1220</v>
      </c>
      <c r="C80" s="39">
        <v>-12230</v>
      </c>
      <c r="D80" s="39">
        <v>-17977</v>
      </c>
      <c r="E80" s="39">
        <v>-14728</v>
      </c>
      <c r="F80" s="39">
        <v>-17977</v>
      </c>
      <c r="G80" s="33">
        <f>F80-E80</f>
        <v>-3249</v>
      </c>
      <c r="H80" s="80">
        <f t="shared" si="3"/>
        <v>122.06002172732211</v>
      </c>
      <c r="I80" s="78"/>
    </row>
    <row r="81" spans="1:9" ht="20.100000000000001" customHeight="1">
      <c r="A81" s="35" t="s">
        <v>72</v>
      </c>
      <c r="B81" s="11">
        <v>1230</v>
      </c>
      <c r="C81" s="30"/>
      <c r="D81" s="30"/>
      <c r="E81" s="30"/>
      <c r="F81" s="30"/>
      <c r="G81" s="30">
        <f>F81-E81</f>
        <v>0</v>
      </c>
      <c r="H81" s="77" t="e">
        <f t="shared" si="3"/>
        <v>#DIV/0!</v>
      </c>
      <c r="I81" s="78"/>
    </row>
    <row r="82" spans="1:9" ht="24.9" customHeight="1">
      <c r="A82" s="209" t="s">
        <v>242</v>
      </c>
      <c r="B82" s="209"/>
      <c r="C82" s="209"/>
      <c r="D82" s="209"/>
      <c r="E82" s="209"/>
      <c r="F82" s="209"/>
      <c r="G82" s="209"/>
      <c r="H82" s="209"/>
      <c r="I82" s="209"/>
    </row>
    <row r="83" spans="1:9" ht="20.100000000000001" customHeight="1">
      <c r="A83" s="35" t="s">
        <v>243</v>
      </c>
      <c r="B83" s="11">
        <v>1300</v>
      </c>
      <c r="C83" s="182">
        <v>-127</v>
      </c>
      <c r="D83" s="182">
        <v>-1630</v>
      </c>
      <c r="E83" s="182">
        <v>-555</v>
      </c>
      <c r="F83" s="182">
        <v>-1630</v>
      </c>
      <c r="G83" s="30">
        <f t="shared" ref="G83:G89" si="4">F83-E83</f>
        <v>-1075</v>
      </c>
      <c r="H83" s="77">
        <f t="shared" si="3"/>
        <v>293.69369369369372</v>
      </c>
      <c r="I83" s="78"/>
    </row>
    <row r="84" spans="1:9" ht="20.100000000000001" customHeight="1">
      <c r="A84" s="35" t="s">
        <v>244</v>
      </c>
      <c r="B84" s="11">
        <v>1301</v>
      </c>
      <c r="C84" s="182">
        <f>C96</f>
        <v>0</v>
      </c>
      <c r="D84" s="182">
        <f>D96</f>
        <v>0</v>
      </c>
      <c r="E84" s="182">
        <f>E96</f>
        <v>0</v>
      </c>
      <c r="F84" s="182">
        <f>F96</f>
        <v>0</v>
      </c>
      <c r="G84" s="30">
        <f t="shared" si="4"/>
        <v>0</v>
      </c>
      <c r="H84" s="77" t="e">
        <f t="shared" si="3"/>
        <v>#DIV/0!</v>
      </c>
      <c r="I84" s="78"/>
    </row>
    <row r="85" spans="1:9" ht="20.100000000000001" customHeight="1">
      <c r="A85" s="35" t="s">
        <v>245</v>
      </c>
      <c r="B85" s="11">
        <v>1302</v>
      </c>
      <c r="C85" s="182">
        <f>C50</f>
        <v>0</v>
      </c>
      <c r="D85" s="182">
        <f>D50</f>
        <v>0</v>
      </c>
      <c r="E85" s="182">
        <f>E50</f>
        <v>0</v>
      </c>
      <c r="F85" s="182">
        <f>F50</f>
        <v>0</v>
      </c>
      <c r="G85" s="30">
        <f t="shared" si="4"/>
        <v>0</v>
      </c>
      <c r="H85" s="77" t="e">
        <f t="shared" si="3"/>
        <v>#DIV/0!</v>
      </c>
      <c r="I85" s="78"/>
    </row>
    <row r="86" spans="1:9" ht="20.100000000000001" customHeight="1">
      <c r="A86" s="35" t="s">
        <v>246</v>
      </c>
      <c r="B86" s="11">
        <v>1303</v>
      </c>
      <c r="C86" s="182" t="str">
        <f>C54</f>
        <v>(    )</v>
      </c>
      <c r="D86" s="182" t="str">
        <f>D54</f>
        <v>(    )</v>
      </c>
      <c r="E86" s="182" t="str">
        <f>E54</f>
        <v>(    )</v>
      </c>
      <c r="F86" s="182" t="str">
        <f>F54</f>
        <v>(    )</v>
      </c>
      <c r="G86" s="30" t="e">
        <f t="shared" si="4"/>
        <v>#VALUE!</v>
      </c>
      <c r="H86" s="77" t="e">
        <f t="shared" si="3"/>
        <v>#VALUE!</v>
      </c>
      <c r="I86" s="78"/>
    </row>
    <row r="87" spans="1:9" ht="20.100000000000001" customHeight="1">
      <c r="A87" s="35" t="s">
        <v>247</v>
      </c>
      <c r="B87" s="11">
        <v>1304</v>
      </c>
      <c r="C87" s="182">
        <f>C51</f>
        <v>0</v>
      </c>
      <c r="D87" s="182">
        <f>D51</f>
        <v>0</v>
      </c>
      <c r="E87" s="182">
        <f>E51</f>
        <v>0</v>
      </c>
      <c r="F87" s="182">
        <f>F51</f>
        <v>0</v>
      </c>
      <c r="G87" s="30"/>
      <c r="H87" s="77" t="e">
        <f t="shared" si="3"/>
        <v>#DIV/0!</v>
      </c>
      <c r="I87" s="78"/>
    </row>
    <row r="88" spans="1:9" ht="20.100000000000001" customHeight="1">
      <c r="A88" s="35" t="s">
        <v>248</v>
      </c>
      <c r="B88" s="11">
        <v>1305</v>
      </c>
      <c r="C88" s="182" t="str">
        <f>C55</f>
        <v>(    )</v>
      </c>
      <c r="D88" s="182" t="str">
        <f>D55</f>
        <v>(    )</v>
      </c>
      <c r="E88" s="182" t="str">
        <f>E55</f>
        <v>(    )</v>
      </c>
      <c r="F88" s="182" t="str">
        <f>F55</f>
        <v>(    )</v>
      </c>
      <c r="G88" s="30" t="e">
        <f t="shared" si="4"/>
        <v>#VALUE!</v>
      </c>
      <c r="H88" s="77" t="e">
        <f t="shared" si="3"/>
        <v>#VALUE!</v>
      </c>
      <c r="I88" s="78"/>
    </row>
    <row r="89" spans="1:9" s="24" customFormat="1" ht="20.100000000000001" customHeight="1">
      <c r="A89" s="37" t="s">
        <v>54</v>
      </c>
      <c r="B89" s="79">
        <v>1310</v>
      </c>
      <c r="C89" s="83" t="e">
        <f>C83+C84-C85-C86-C87-C88</f>
        <v>#VALUE!</v>
      </c>
      <c r="D89" s="83" t="e">
        <f>D83+D84-D85-D86-D87-D88</f>
        <v>#VALUE!</v>
      </c>
      <c r="E89" s="83" t="e">
        <f>E83+E84-E85-E86-E87-E88</f>
        <v>#VALUE!</v>
      </c>
      <c r="F89" s="83" t="e">
        <f>F83+F84-F85-F86-F87-F88</f>
        <v>#VALUE!</v>
      </c>
      <c r="G89" s="33" t="e">
        <f t="shared" si="4"/>
        <v>#VALUE!</v>
      </c>
      <c r="H89" s="80" t="e">
        <f t="shared" si="3"/>
        <v>#VALUE!</v>
      </c>
      <c r="I89" s="81"/>
    </row>
    <row r="90" spans="1:9" s="24" customFormat="1" ht="20.100000000000001" customHeight="1">
      <c r="A90" s="208" t="s">
        <v>73</v>
      </c>
      <c r="B90" s="208"/>
      <c r="C90" s="208"/>
      <c r="D90" s="208"/>
      <c r="E90" s="208"/>
      <c r="F90" s="208"/>
      <c r="G90" s="208"/>
      <c r="H90" s="208"/>
      <c r="I90" s="208"/>
    </row>
    <row r="91" spans="1:9" s="24" customFormat="1" ht="20.100000000000001" customHeight="1">
      <c r="A91" s="35" t="s">
        <v>74</v>
      </c>
      <c r="B91" s="11">
        <v>1400</v>
      </c>
      <c r="C91" s="30">
        <v>1090</v>
      </c>
      <c r="D91" s="30">
        <v>1219</v>
      </c>
      <c r="E91" s="30"/>
      <c r="F91" s="30">
        <v>1219</v>
      </c>
      <c r="G91" s="30">
        <f t="shared" ref="G91:G98" si="5">F91-E91</f>
        <v>1219</v>
      </c>
      <c r="H91" s="77" t="e">
        <f t="shared" si="3"/>
        <v>#DIV/0!</v>
      </c>
      <c r="I91" s="78"/>
    </row>
    <row r="92" spans="1:9" s="24" customFormat="1" ht="20.100000000000001" customHeight="1">
      <c r="A92" s="35" t="s">
        <v>75</v>
      </c>
      <c r="B92" s="40">
        <v>1401</v>
      </c>
      <c r="C92" s="190">
        <v>465</v>
      </c>
      <c r="D92" s="190">
        <v>710</v>
      </c>
      <c r="E92" s="190"/>
      <c r="F92" s="190">
        <v>710</v>
      </c>
      <c r="G92" s="30">
        <f t="shared" si="5"/>
        <v>710</v>
      </c>
      <c r="H92" s="77" t="e">
        <f t="shared" si="3"/>
        <v>#DIV/0!</v>
      </c>
      <c r="I92" s="78"/>
    </row>
    <row r="93" spans="1:9" s="24" customFormat="1" ht="20.100000000000001" customHeight="1">
      <c r="A93" s="35" t="s">
        <v>76</v>
      </c>
      <c r="B93" s="40">
        <v>1402</v>
      </c>
      <c r="C93" s="190">
        <v>445</v>
      </c>
      <c r="D93" s="190">
        <v>509</v>
      </c>
      <c r="E93" s="190"/>
      <c r="F93" s="190">
        <v>509</v>
      </c>
      <c r="G93" s="30">
        <f t="shared" si="5"/>
        <v>509</v>
      </c>
      <c r="H93" s="77" t="e">
        <f t="shared" si="3"/>
        <v>#DIV/0!</v>
      </c>
      <c r="I93" s="78"/>
    </row>
    <row r="94" spans="1:9" s="24" customFormat="1" ht="20.100000000000001" customHeight="1">
      <c r="A94" s="35" t="s">
        <v>77</v>
      </c>
      <c r="B94" s="40">
        <v>1410</v>
      </c>
      <c r="C94" s="190">
        <v>2537</v>
      </c>
      <c r="D94" s="190">
        <v>2672</v>
      </c>
      <c r="E94" s="190"/>
      <c r="F94" s="190">
        <v>2672</v>
      </c>
      <c r="G94" s="30">
        <f t="shared" si="5"/>
        <v>2672</v>
      </c>
      <c r="H94" s="77" t="e">
        <f t="shared" si="3"/>
        <v>#DIV/0!</v>
      </c>
      <c r="I94" s="172"/>
    </row>
    <row r="95" spans="1:9" s="24" customFormat="1" ht="20.100000000000001" customHeight="1">
      <c r="A95" s="35" t="s">
        <v>78</v>
      </c>
      <c r="B95" s="40">
        <v>1420</v>
      </c>
      <c r="C95" s="190">
        <v>558</v>
      </c>
      <c r="D95" s="190">
        <v>588</v>
      </c>
      <c r="E95" s="190"/>
      <c r="F95" s="190">
        <v>588</v>
      </c>
      <c r="G95" s="30">
        <f t="shared" si="5"/>
        <v>588</v>
      </c>
      <c r="H95" s="77" t="e">
        <f t="shared" si="3"/>
        <v>#DIV/0!</v>
      </c>
      <c r="I95" s="78"/>
    </row>
    <row r="96" spans="1:9" s="24" customFormat="1" ht="20.100000000000001" customHeight="1">
      <c r="A96" s="35" t="s">
        <v>79</v>
      </c>
      <c r="B96" s="40">
        <v>1430</v>
      </c>
      <c r="C96" s="190"/>
      <c r="D96" s="190"/>
      <c r="E96" s="190"/>
      <c r="F96" s="190"/>
      <c r="G96" s="30">
        <f t="shared" si="5"/>
        <v>0</v>
      </c>
      <c r="H96" s="77" t="e">
        <f t="shared" si="3"/>
        <v>#DIV/0!</v>
      </c>
      <c r="I96" s="78"/>
    </row>
    <row r="97" spans="1:9" s="24" customFormat="1" ht="20.100000000000001" customHeight="1">
      <c r="A97" s="35" t="s">
        <v>80</v>
      </c>
      <c r="B97" s="40">
        <v>1440</v>
      </c>
      <c r="C97" s="190">
        <v>8045</v>
      </c>
      <c r="D97" s="190">
        <v>13498</v>
      </c>
      <c r="E97" s="190"/>
      <c r="F97" s="190">
        <v>13498</v>
      </c>
      <c r="G97" s="30">
        <f t="shared" si="5"/>
        <v>13498</v>
      </c>
      <c r="H97" s="77" t="e">
        <f t="shared" si="3"/>
        <v>#DIV/0!</v>
      </c>
      <c r="I97" s="78"/>
    </row>
    <row r="98" spans="1:9" s="24" customFormat="1" ht="17.399999999999999">
      <c r="A98" s="37" t="s">
        <v>81</v>
      </c>
      <c r="B98" s="84">
        <v>1450</v>
      </c>
      <c r="C98" s="183">
        <f>SUM(C91,C94:C97)</f>
        <v>12230</v>
      </c>
      <c r="D98" s="183">
        <f>SUM(D91,D94:D97)</f>
        <v>17977</v>
      </c>
      <c r="E98" s="183">
        <f>SUM(E91,E94:E97)</f>
        <v>0</v>
      </c>
      <c r="F98" s="183">
        <f>SUM(F91,F94:F97)</f>
        <v>17977</v>
      </c>
      <c r="G98" s="191">
        <f t="shared" si="5"/>
        <v>17977</v>
      </c>
      <c r="H98" s="80" t="e">
        <f t="shared" si="3"/>
        <v>#DIV/0!</v>
      </c>
      <c r="I98" s="81"/>
    </row>
    <row r="99" spans="1:9" s="24" customFormat="1" ht="17.399999999999999">
      <c r="A99" s="72"/>
      <c r="B99" s="85"/>
      <c r="C99" s="85"/>
      <c r="D99" s="85"/>
      <c r="E99" s="85"/>
      <c r="F99" s="85"/>
      <c r="G99" s="85"/>
      <c r="H99" s="85"/>
      <c r="I99" s="85"/>
    </row>
    <row r="100" spans="1:9" s="24" customFormat="1" ht="17.399999999999999">
      <c r="A100" s="72"/>
      <c r="B100" s="85"/>
      <c r="C100" s="85"/>
      <c r="D100" s="85"/>
      <c r="E100" s="85"/>
      <c r="F100" s="85"/>
      <c r="G100" s="85"/>
      <c r="H100" s="85"/>
      <c r="I100" s="85"/>
    </row>
    <row r="101" spans="1:9">
      <c r="A101" s="4"/>
    </row>
    <row r="102" spans="1:9" ht="27.75" customHeight="1">
      <c r="A102" s="72" t="s">
        <v>249</v>
      </c>
      <c r="C102" s="210" t="s">
        <v>187</v>
      </c>
      <c r="D102" s="210"/>
      <c r="E102" s="86"/>
      <c r="F102" s="211" t="s">
        <v>250</v>
      </c>
      <c r="G102" s="211"/>
      <c r="H102" s="211"/>
      <c r="I102" s="1"/>
    </row>
    <row r="103" spans="1:9" s="74" customFormat="1" ht="18.75" customHeight="1">
      <c r="A103" s="18" t="s">
        <v>251</v>
      </c>
      <c r="B103" s="1"/>
      <c r="C103" s="207" t="s">
        <v>252</v>
      </c>
      <c r="D103" s="207"/>
      <c r="E103" s="1"/>
      <c r="F103" s="198" t="s">
        <v>191</v>
      </c>
      <c r="G103" s="198"/>
      <c r="H103" s="198"/>
    </row>
    <row r="104" spans="1:9">
      <c r="A104" s="4"/>
    </row>
    <row r="105" spans="1:9">
      <c r="A105" s="4"/>
    </row>
    <row r="106" spans="1:9">
      <c r="A106" s="4"/>
    </row>
    <row r="107" spans="1:9">
      <c r="A107" s="4"/>
    </row>
    <row r="108" spans="1:9">
      <c r="A108" s="4"/>
    </row>
    <row r="109" spans="1:9">
      <c r="A109" s="4"/>
    </row>
    <row r="110" spans="1:9">
      <c r="A110" s="4"/>
    </row>
    <row r="111" spans="1:9">
      <c r="A111" s="4"/>
    </row>
    <row r="112" spans="1:9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>
      <c r="A124" s="4"/>
    </row>
    <row r="125" spans="1:1">
      <c r="A125" s="4"/>
    </row>
    <row r="126" spans="1:1">
      <c r="A126" s="4"/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  <row r="140" spans="1:1">
      <c r="A140" s="4"/>
    </row>
    <row r="141" spans="1:1">
      <c r="A141" s="4"/>
    </row>
    <row r="142" spans="1:1">
      <c r="A142" s="4"/>
    </row>
    <row r="143" spans="1:1">
      <c r="A143" s="4"/>
    </row>
    <row r="144" spans="1:1">
      <c r="A144" s="4"/>
    </row>
    <row r="145" spans="1:1">
      <c r="A145" s="4"/>
    </row>
    <row r="146" spans="1:1">
      <c r="A146" s="4"/>
    </row>
    <row r="147" spans="1:1">
      <c r="A147" s="4"/>
    </row>
    <row r="148" spans="1:1">
      <c r="A148" s="4"/>
    </row>
    <row r="149" spans="1:1">
      <c r="A149" s="4"/>
    </row>
    <row r="150" spans="1:1">
      <c r="A150" s="4"/>
    </row>
    <row r="151" spans="1:1">
      <c r="A151" s="4"/>
    </row>
    <row r="152" spans="1:1">
      <c r="A152" s="4"/>
    </row>
    <row r="153" spans="1:1">
      <c r="A153" s="4"/>
    </row>
    <row r="154" spans="1:1">
      <c r="A154" s="4"/>
    </row>
    <row r="155" spans="1:1">
      <c r="A155" s="4"/>
    </row>
    <row r="156" spans="1:1">
      <c r="A156" s="4"/>
    </row>
    <row r="157" spans="1:1">
      <c r="A157" s="4"/>
    </row>
    <row r="158" spans="1:1">
      <c r="A158" s="4"/>
    </row>
    <row r="159" spans="1:1">
      <c r="A159" s="4"/>
    </row>
    <row r="160" spans="1:1">
      <c r="A160" s="4"/>
    </row>
    <row r="161" spans="1:1">
      <c r="A161" s="4"/>
    </row>
    <row r="162" spans="1:1">
      <c r="A162" s="87"/>
    </row>
    <row r="163" spans="1:1">
      <c r="A163" s="87"/>
    </row>
    <row r="164" spans="1:1">
      <c r="A164" s="87"/>
    </row>
    <row r="165" spans="1:1">
      <c r="A165" s="87"/>
    </row>
    <row r="166" spans="1:1">
      <c r="A166" s="87"/>
    </row>
    <row r="167" spans="1:1">
      <c r="A167" s="87"/>
    </row>
    <row r="168" spans="1:1">
      <c r="A168" s="87"/>
    </row>
    <row r="169" spans="1:1">
      <c r="A169" s="87"/>
    </row>
    <row r="170" spans="1:1">
      <c r="A170" s="87"/>
    </row>
    <row r="171" spans="1:1">
      <c r="A171" s="87"/>
    </row>
    <row r="172" spans="1:1">
      <c r="A172" s="87"/>
    </row>
    <row r="173" spans="1:1">
      <c r="A173" s="87"/>
    </row>
    <row r="174" spans="1:1">
      <c r="A174" s="87"/>
    </row>
    <row r="175" spans="1:1">
      <c r="A175" s="87"/>
    </row>
    <row r="176" spans="1:1">
      <c r="A176" s="87"/>
    </row>
    <row r="177" spans="1:1">
      <c r="A177" s="87"/>
    </row>
    <row r="178" spans="1:1">
      <c r="A178" s="87"/>
    </row>
    <row r="179" spans="1:1">
      <c r="A179" s="87"/>
    </row>
    <row r="180" spans="1:1">
      <c r="A180" s="87"/>
    </row>
    <row r="181" spans="1:1">
      <c r="A181" s="87"/>
    </row>
    <row r="182" spans="1:1">
      <c r="A182" s="87"/>
    </row>
    <row r="183" spans="1:1">
      <c r="A183" s="87"/>
    </row>
    <row r="184" spans="1:1">
      <c r="A184" s="87"/>
    </row>
    <row r="185" spans="1:1">
      <c r="A185" s="87"/>
    </row>
    <row r="186" spans="1:1">
      <c r="A186" s="87"/>
    </row>
    <row r="187" spans="1:1">
      <c r="A187" s="87"/>
    </row>
    <row r="188" spans="1:1">
      <c r="A188" s="87"/>
    </row>
    <row r="189" spans="1:1">
      <c r="A189" s="87"/>
    </row>
    <row r="190" spans="1:1">
      <c r="A190" s="87"/>
    </row>
    <row r="191" spans="1:1">
      <c r="A191" s="87"/>
    </row>
    <row r="192" spans="1:1">
      <c r="A192" s="87"/>
    </row>
    <row r="193" spans="1:1">
      <c r="A193" s="87"/>
    </row>
    <row r="194" spans="1:1">
      <c r="A194" s="87"/>
    </row>
    <row r="195" spans="1:1">
      <c r="A195" s="87"/>
    </row>
    <row r="196" spans="1:1">
      <c r="A196" s="87"/>
    </row>
    <row r="197" spans="1:1">
      <c r="A197" s="87"/>
    </row>
    <row r="198" spans="1:1">
      <c r="A198" s="87"/>
    </row>
    <row r="199" spans="1:1">
      <c r="A199" s="87"/>
    </row>
    <row r="200" spans="1:1">
      <c r="A200" s="87"/>
    </row>
    <row r="201" spans="1:1">
      <c r="A201" s="87"/>
    </row>
    <row r="202" spans="1:1">
      <c r="A202" s="87"/>
    </row>
    <row r="203" spans="1:1">
      <c r="A203" s="87"/>
    </row>
    <row r="204" spans="1:1">
      <c r="A204" s="87"/>
    </row>
    <row r="205" spans="1:1">
      <c r="A205" s="87"/>
    </row>
    <row r="206" spans="1:1">
      <c r="A206" s="87"/>
    </row>
    <row r="207" spans="1:1">
      <c r="A207" s="87"/>
    </row>
    <row r="208" spans="1:1">
      <c r="A208" s="87"/>
    </row>
    <row r="209" spans="1:1">
      <c r="A209" s="87"/>
    </row>
    <row r="210" spans="1:1">
      <c r="A210" s="87"/>
    </row>
    <row r="211" spans="1:1">
      <c r="A211" s="87"/>
    </row>
    <row r="212" spans="1:1">
      <c r="A212" s="87"/>
    </row>
    <row r="213" spans="1:1">
      <c r="A213" s="87"/>
    </row>
    <row r="214" spans="1:1">
      <c r="A214" s="87"/>
    </row>
    <row r="215" spans="1:1">
      <c r="A215" s="87"/>
    </row>
    <row r="216" spans="1:1">
      <c r="A216" s="87"/>
    </row>
    <row r="217" spans="1:1">
      <c r="A217" s="87"/>
    </row>
    <row r="218" spans="1:1">
      <c r="A218" s="87"/>
    </row>
    <row r="219" spans="1:1">
      <c r="A219" s="87"/>
    </row>
    <row r="220" spans="1:1">
      <c r="A220" s="87"/>
    </row>
    <row r="221" spans="1:1">
      <c r="A221" s="87"/>
    </row>
    <row r="222" spans="1:1">
      <c r="A222" s="87"/>
    </row>
    <row r="223" spans="1:1">
      <c r="A223" s="87"/>
    </row>
    <row r="224" spans="1:1">
      <c r="A224" s="87"/>
    </row>
    <row r="225" spans="1:1">
      <c r="A225" s="87"/>
    </row>
    <row r="226" spans="1:1">
      <c r="A226" s="87"/>
    </row>
    <row r="227" spans="1:1">
      <c r="A227" s="87"/>
    </row>
    <row r="228" spans="1:1">
      <c r="A228" s="87"/>
    </row>
    <row r="229" spans="1:1">
      <c r="A229" s="87"/>
    </row>
    <row r="230" spans="1:1">
      <c r="A230" s="87"/>
    </row>
    <row r="231" spans="1:1">
      <c r="A231" s="87"/>
    </row>
  </sheetData>
  <sheetProtection selectLockedCells="1" selectUnlockedCells="1"/>
  <mergeCells count="12">
    <mergeCell ref="C103:D103"/>
    <mergeCell ref="F103:H103"/>
    <mergeCell ref="A6:I6"/>
    <mergeCell ref="A82:I82"/>
    <mergeCell ref="A90:I90"/>
    <mergeCell ref="C102:D102"/>
    <mergeCell ref="F102:H102"/>
    <mergeCell ref="A1:I1"/>
    <mergeCell ref="A3:A4"/>
    <mergeCell ref="B3:B4"/>
    <mergeCell ref="C3:D3"/>
    <mergeCell ref="E3:I3"/>
  </mergeCells>
  <pageMargins left="1.1812499999999999" right="0.39374999999999999" top="0.78680555555555554" bottom="0.78749999999999998" header="0.19652777777777777" footer="0.51180555555555551"/>
  <pageSetup paperSize="9" scale="38" firstPageNumber="0" orientation="landscape" r:id="rId1"/>
  <headerFooter alignWithMargins="0">
    <oddHeader>&amp;C&amp;"Times New Roman,Обычный"&amp;14 5&amp;R&amp;"Times New Roman,Обычный"&amp;14Продовження додатка  3
Таблиця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176"/>
  <sheetViews>
    <sheetView zoomScale="75" zoomScaleNormal="75" zoomScaleSheetLayoutView="75" workbookViewId="0">
      <pane xSplit="2" ySplit="4" topLeftCell="C32" activePane="bottomRight" state="frozen"/>
      <selection pane="topRight" activeCell="C1" sqref="C1"/>
      <selection pane="bottomLeft" activeCell="A5" sqref="A5"/>
      <selection pane="bottomRight" activeCell="B50" sqref="B50"/>
    </sheetView>
  </sheetViews>
  <sheetFormatPr defaultColWidth="9.109375" defaultRowHeight="18"/>
  <cols>
    <col min="1" max="1" width="86.88671875" style="88" customWidth="1"/>
    <col min="2" max="2" width="15.33203125" style="89" customWidth="1"/>
    <col min="3" max="7" width="18.6640625" style="89" customWidth="1"/>
    <col min="8" max="8" width="15" style="89" customWidth="1"/>
    <col min="9" max="9" width="10" style="88" customWidth="1"/>
    <col min="10" max="10" width="9.5546875" style="88" customWidth="1"/>
    <col min="11" max="16384" width="9.109375" style="88"/>
  </cols>
  <sheetData>
    <row r="1" spans="1:8">
      <c r="A1" s="212" t="s">
        <v>82</v>
      </c>
      <c r="B1" s="212"/>
      <c r="C1" s="212"/>
      <c r="D1" s="212"/>
      <c r="E1" s="212"/>
      <c r="F1" s="212"/>
      <c r="G1" s="212"/>
      <c r="H1" s="212"/>
    </row>
    <row r="2" spans="1:8">
      <c r="A2" s="212"/>
      <c r="B2" s="212"/>
      <c r="C2" s="212"/>
      <c r="D2" s="212"/>
      <c r="E2" s="212"/>
      <c r="F2" s="212"/>
      <c r="G2" s="212"/>
      <c r="H2" s="212"/>
    </row>
    <row r="3" spans="1:8" ht="38.25" customHeight="1">
      <c r="A3" s="201" t="s">
        <v>27</v>
      </c>
      <c r="B3" s="213" t="s">
        <v>28</v>
      </c>
      <c r="C3" s="200" t="s">
        <v>192</v>
      </c>
      <c r="D3" s="200"/>
      <c r="E3" s="201" t="s">
        <v>30</v>
      </c>
      <c r="F3" s="201"/>
      <c r="G3" s="201"/>
      <c r="H3" s="201"/>
    </row>
    <row r="4" spans="1:8" ht="39" customHeight="1">
      <c r="A4" s="201"/>
      <c r="B4" s="213"/>
      <c r="C4" s="21" t="s">
        <v>31</v>
      </c>
      <c r="D4" s="21" t="s">
        <v>32</v>
      </c>
      <c r="E4" s="21" t="s">
        <v>33</v>
      </c>
      <c r="F4" s="21" t="s">
        <v>34</v>
      </c>
      <c r="G4" s="23" t="s">
        <v>35</v>
      </c>
      <c r="H4" s="23" t="s">
        <v>36</v>
      </c>
    </row>
    <row r="5" spans="1:8">
      <c r="A5" s="22">
        <v>1</v>
      </c>
      <c r="B5" s="91">
        <v>2</v>
      </c>
      <c r="C5" s="22">
        <v>3</v>
      </c>
      <c r="D5" s="91">
        <v>4</v>
      </c>
      <c r="E5" s="22">
        <v>5</v>
      </c>
      <c r="F5" s="91">
        <v>6</v>
      </c>
      <c r="G5" s="22">
        <v>7</v>
      </c>
      <c r="H5" s="91">
        <v>8</v>
      </c>
    </row>
    <row r="6" spans="1:8" ht="24.9" customHeight="1">
      <c r="A6" s="214" t="s">
        <v>83</v>
      </c>
      <c r="B6" s="214"/>
      <c r="C6" s="214"/>
      <c r="D6" s="214"/>
      <c r="E6" s="214"/>
      <c r="F6" s="214"/>
      <c r="G6" s="214"/>
      <c r="H6" s="214"/>
    </row>
    <row r="7" spans="1:8" ht="42.75" customHeight="1">
      <c r="A7" s="42" t="s">
        <v>84</v>
      </c>
      <c r="B7" s="11">
        <v>2000</v>
      </c>
      <c r="C7" s="174">
        <v>501</v>
      </c>
      <c r="D7" s="174">
        <v>608</v>
      </c>
      <c r="E7" s="174">
        <v>102</v>
      </c>
      <c r="F7" s="174">
        <v>608</v>
      </c>
      <c r="G7" s="30">
        <f t="shared" ref="G7:G18" si="0">F7-E7</f>
        <v>506</v>
      </c>
      <c r="H7" s="77">
        <f>(F7/E7)*100</f>
        <v>596.07843137254906</v>
      </c>
    </row>
    <row r="8" spans="1:8" ht="36">
      <c r="A8" s="42" t="s">
        <v>85</v>
      </c>
      <c r="B8" s="11">
        <v>2010</v>
      </c>
      <c r="C8" s="182">
        <f>SUM(C9:C10)</f>
        <v>0</v>
      </c>
      <c r="D8" s="182">
        <f>SUM(D9:D10)</f>
        <v>0</v>
      </c>
      <c r="E8" s="182">
        <f>SUM(E9:E10)</f>
        <v>0</v>
      </c>
      <c r="F8" s="182">
        <f>SUM(F9:F10)</f>
        <v>0</v>
      </c>
      <c r="G8" s="30">
        <f t="shared" si="0"/>
        <v>0</v>
      </c>
      <c r="H8" s="77" t="e">
        <f t="shared" ref="H8:H43" si="1">(F8/E8)*100</f>
        <v>#DIV/0!</v>
      </c>
    </row>
    <row r="9" spans="1:8" ht="42.75" customHeight="1">
      <c r="A9" s="35" t="s">
        <v>86</v>
      </c>
      <c r="B9" s="11">
        <v>2011</v>
      </c>
      <c r="C9" s="30" t="s">
        <v>196</v>
      </c>
      <c r="D9" s="30" t="s">
        <v>196</v>
      </c>
      <c r="E9" s="30" t="s">
        <v>196</v>
      </c>
      <c r="F9" s="30" t="s">
        <v>196</v>
      </c>
      <c r="G9" s="30" t="e">
        <f t="shared" si="0"/>
        <v>#VALUE!</v>
      </c>
      <c r="H9" s="77" t="e">
        <f t="shared" si="1"/>
        <v>#VALUE!</v>
      </c>
    </row>
    <row r="10" spans="1:8" ht="42.75" customHeight="1">
      <c r="A10" s="35" t="s">
        <v>87</v>
      </c>
      <c r="B10" s="11">
        <v>2012</v>
      </c>
      <c r="C10" s="30" t="s">
        <v>196</v>
      </c>
      <c r="D10" s="30" t="s">
        <v>196</v>
      </c>
      <c r="E10" s="30" t="s">
        <v>196</v>
      </c>
      <c r="F10" s="30" t="s">
        <v>196</v>
      </c>
      <c r="G10" s="30" t="e">
        <f t="shared" si="0"/>
        <v>#VALUE!</v>
      </c>
      <c r="H10" s="77" t="e">
        <f t="shared" si="1"/>
        <v>#VALUE!</v>
      </c>
    </row>
    <row r="11" spans="1:8" ht="20.100000000000001" customHeight="1">
      <c r="A11" s="35" t="s">
        <v>88</v>
      </c>
      <c r="B11" s="11" t="s">
        <v>89</v>
      </c>
      <c r="C11" s="30" t="s">
        <v>196</v>
      </c>
      <c r="D11" s="30" t="s">
        <v>196</v>
      </c>
      <c r="E11" s="30" t="s">
        <v>196</v>
      </c>
      <c r="F11" s="30" t="s">
        <v>196</v>
      </c>
      <c r="G11" s="30" t="e">
        <f t="shared" si="0"/>
        <v>#VALUE!</v>
      </c>
      <c r="H11" s="77" t="e">
        <f t="shared" si="1"/>
        <v>#VALUE!</v>
      </c>
    </row>
    <row r="12" spans="1:8" ht="20.100000000000001" customHeight="1">
      <c r="A12" s="35" t="s">
        <v>90</v>
      </c>
      <c r="B12" s="11">
        <v>2020</v>
      </c>
      <c r="C12" s="30"/>
      <c r="D12" s="30"/>
      <c r="E12" s="30"/>
      <c r="F12" s="30"/>
      <c r="G12" s="30">
        <f t="shared" si="0"/>
        <v>0</v>
      </c>
      <c r="H12" s="77" t="e">
        <f t="shared" si="1"/>
        <v>#DIV/0!</v>
      </c>
    </row>
    <row r="13" spans="1:8" s="92" customFormat="1" ht="20.100000000000001" customHeight="1">
      <c r="A13" s="42" t="s">
        <v>91</v>
      </c>
      <c r="B13" s="11">
        <v>2030</v>
      </c>
      <c r="C13" s="30" t="s">
        <v>196</v>
      </c>
      <c r="D13" s="30" t="s">
        <v>196</v>
      </c>
      <c r="E13" s="30" t="s">
        <v>196</v>
      </c>
      <c r="F13" s="30" t="s">
        <v>196</v>
      </c>
      <c r="G13" s="30" t="e">
        <f t="shared" si="0"/>
        <v>#VALUE!</v>
      </c>
      <c r="H13" s="77" t="e">
        <f t="shared" si="1"/>
        <v>#VALUE!</v>
      </c>
    </row>
    <row r="14" spans="1:8" ht="20.100000000000001" customHeight="1">
      <c r="A14" s="42" t="s">
        <v>253</v>
      </c>
      <c r="B14" s="11">
        <v>2031</v>
      </c>
      <c r="C14" s="30" t="s">
        <v>196</v>
      </c>
      <c r="D14" s="30" t="s">
        <v>196</v>
      </c>
      <c r="E14" s="30" t="s">
        <v>196</v>
      </c>
      <c r="F14" s="30" t="s">
        <v>196</v>
      </c>
      <c r="G14" s="30" t="e">
        <f t="shared" si="0"/>
        <v>#VALUE!</v>
      </c>
      <c r="H14" s="77" t="e">
        <f t="shared" si="1"/>
        <v>#VALUE!</v>
      </c>
    </row>
    <row r="15" spans="1:8" ht="20.100000000000001" customHeight="1">
      <c r="A15" s="42" t="s">
        <v>92</v>
      </c>
      <c r="B15" s="11">
        <v>2040</v>
      </c>
      <c r="C15" s="30" t="s">
        <v>196</v>
      </c>
      <c r="D15" s="30" t="s">
        <v>196</v>
      </c>
      <c r="E15" s="30" t="s">
        <v>196</v>
      </c>
      <c r="F15" s="30" t="s">
        <v>196</v>
      </c>
      <c r="G15" s="30" t="e">
        <f t="shared" si="0"/>
        <v>#VALUE!</v>
      </c>
      <c r="H15" s="77" t="e">
        <f t="shared" si="1"/>
        <v>#VALUE!</v>
      </c>
    </row>
    <row r="16" spans="1:8" ht="20.100000000000001" customHeight="1">
      <c r="A16" s="42" t="s">
        <v>254</v>
      </c>
      <c r="B16" s="11">
        <v>2050</v>
      </c>
      <c r="C16" s="30" t="s">
        <v>196</v>
      </c>
      <c r="D16" s="30" t="s">
        <v>196</v>
      </c>
      <c r="E16" s="30" t="s">
        <v>196</v>
      </c>
      <c r="F16" s="30" t="s">
        <v>196</v>
      </c>
      <c r="G16" s="30" t="e">
        <f t="shared" si="0"/>
        <v>#VALUE!</v>
      </c>
      <c r="H16" s="77" t="e">
        <f t="shared" si="1"/>
        <v>#VALUE!</v>
      </c>
    </row>
    <row r="17" spans="1:9" ht="20.100000000000001" customHeight="1">
      <c r="A17" s="42" t="s">
        <v>255</v>
      </c>
      <c r="B17" s="11">
        <v>2060</v>
      </c>
      <c r="C17" s="30" t="s">
        <v>196</v>
      </c>
      <c r="D17" s="30" t="s">
        <v>196</v>
      </c>
      <c r="E17" s="30" t="s">
        <v>196</v>
      </c>
      <c r="F17" s="30" t="s">
        <v>196</v>
      </c>
      <c r="G17" s="30" t="e">
        <f t="shared" si="0"/>
        <v>#VALUE!</v>
      </c>
      <c r="H17" s="77" t="e">
        <f t="shared" si="1"/>
        <v>#VALUE!</v>
      </c>
    </row>
    <row r="18" spans="1:9" ht="42.75" customHeight="1">
      <c r="A18" s="42" t="s">
        <v>95</v>
      </c>
      <c r="B18" s="11">
        <v>2070</v>
      </c>
      <c r="C18" s="192">
        <v>605</v>
      </c>
      <c r="D18" s="192">
        <v>696</v>
      </c>
      <c r="E18" s="192">
        <v>265</v>
      </c>
      <c r="F18" s="192">
        <v>696</v>
      </c>
      <c r="G18" s="30">
        <f t="shared" si="0"/>
        <v>431</v>
      </c>
      <c r="H18" s="77">
        <f t="shared" si="1"/>
        <v>262.64150943396226</v>
      </c>
    </row>
    <row r="19" spans="1:9" ht="24.9" customHeight="1">
      <c r="A19" s="214" t="s">
        <v>96</v>
      </c>
      <c r="B19" s="214"/>
      <c r="C19" s="214"/>
      <c r="D19" s="214"/>
      <c r="E19" s="214"/>
      <c r="F19" s="214"/>
      <c r="G19" s="214"/>
      <c r="H19" s="214"/>
    </row>
    <row r="20" spans="1:9" ht="34.799999999999997">
      <c r="A20" s="44" t="s">
        <v>97</v>
      </c>
      <c r="B20" s="79">
        <v>2110</v>
      </c>
      <c r="C20" s="32">
        <v>23</v>
      </c>
      <c r="D20" s="32">
        <v>19</v>
      </c>
      <c r="E20" s="32">
        <v>15</v>
      </c>
      <c r="F20" s="32">
        <v>19</v>
      </c>
      <c r="G20" s="33">
        <f t="shared" ref="G20:G25" si="2">F20-E20</f>
        <v>4</v>
      </c>
      <c r="H20" s="80">
        <f t="shared" si="1"/>
        <v>126.66666666666666</v>
      </c>
    </row>
    <row r="21" spans="1:9">
      <c r="A21" s="35" t="s">
        <v>98</v>
      </c>
      <c r="B21" s="11">
        <v>2111</v>
      </c>
      <c r="C21" s="174">
        <v>23</v>
      </c>
      <c r="D21" s="174">
        <v>19</v>
      </c>
      <c r="E21" s="174">
        <v>15</v>
      </c>
      <c r="F21" s="174">
        <v>19</v>
      </c>
      <c r="G21" s="30">
        <f t="shared" si="2"/>
        <v>4</v>
      </c>
      <c r="H21" s="77">
        <f t="shared" si="1"/>
        <v>126.66666666666666</v>
      </c>
    </row>
    <row r="22" spans="1:9">
      <c r="A22" s="35" t="s">
        <v>99</v>
      </c>
      <c r="B22" s="11">
        <v>2112</v>
      </c>
      <c r="C22" s="30"/>
      <c r="D22" s="30"/>
      <c r="E22" s="30"/>
      <c r="F22" s="30"/>
      <c r="G22" s="30">
        <f t="shared" si="2"/>
        <v>0</v>
      </c>
      <c r="H22" s="77" t="e">
        <f t="shared" si="1"/>
        <v>#DIV/0!</v>
      </c>
    </row>
    <row r="23" spans="1:9" s="92" customFormat="1" ht="18.75" customHeight="1">
      <c r="A23" s="42" t="s">
        <v>100</v>
      </c>
      <c r="B23" s="22">
        <v>2113</v>
      </c>
      <c r="C23" s="30" t="s">
        <v>196</v>
      </c>
      <c r="D23" s="30" t="s">
        <v>196</v>
      </c>
      <c r="E23" s="30" t="s">
        <v>196</v>
      </c>
      <c r="F23" s="30" t="s">
        <v>196</v>
      </c>
      <c r="G23" s="30" t="e">
        <f t="shared" si="2"/>
        <v>#VALUE!</v>
      </c>
      <c r="H23" s="77" t="e">
        <f t="shared" si="1"/>
        <v>#VALUE!</v>
      </c>
    </row>
    <row r="24" spans="1:9">
      <c r="A24" s="42" t="s">
        <v>101</v>
      </c>
      <c r="B24" s="22">
        <v>2114</v>
      </c>
      <c r="C24" s="30"/>
      <c r="D24" s="30"/>
      <c r="E24" s="30"/>
      <c r="F24" s="30"/>
      <c r="G24" s="30">
        <f t="shared" si="2"/>
        <v>0</v>
      </c>
      <c r="H24" s="77" t="e">
        <f t="shared" si="1"/>
        <v>#DIV/0!</v>
      </c>
    </row>
    <row r="25" spans="1:9" ht="36">
      <c r="A25" s="42" t="s">
        <v>102</v>
      </c>
      <c r="B25" s="22">
        <v>2115</v>
      </c>
      <c r="C25" s="30"/>
      <c r="D25" s="30"/>
      <c r="E25" s="30"/>
      <c r="F25" s="30"/>
      <c r="G25" s="30">
        <f t="shared" si="2"/>
        <v>0</v>
      </c>
      <c r="H25" s="77" t="e">
        <f t="shared" si="1"/>
        <v>#DIV/0!</v>
      </c>
    </row>
    <row r="26" spans="1:9" s="90" customFormat="1">
      <c r="A26" s="42" t="s">
        <v>103</v>
      </c>
      <c r="B26" s="22">
        <v>2116</v>
      </c>
      <c r="C26" s="30"/>
      <c r="D26" s="30"/>
      <c r="E26" s="30"/>
      <c r="F26" s="30"/>
      <c r="G26" s="30">
        <f t="shared" ref="G26:G43" si="3">F26-E26</f>
        <v>0</v>
      </c>
      <c r="H26" s="77" t="e">
        <f t="shared" si="1"/>
        <v>#DIV/0!</v>
      </c>
      <c r="I26" s="88"/>
    </row>
    <row r="27" spans="1:9" ht="20.100000000000001" customHeight="1">
      <c r="A27" s="42" t="s">
        <v>104</v>
      </c>
      <c r="B27" s="22">
        <v>2117</v>
      </c>
      <c r="C27" s="30"/>
      <c r="D27" s="30"/>
      <c r="E27" s="30"/>
      <c r="F27" s="30"/>
      <c r="G27" s="30">
        <f t="shared" si="3"/>
        <v>0</v>
      </c>
      <c r="H27" s="77" t="e">
        <f t="shared" si="1"/>
        <v>#DIV/0!</v>
      </c>
    </row>
    <row r="28" spans="1:9" ht="20.100000000000001" customHeight="1">
      <c r="A28" s="42" t="s">
        <v>256</v>
      </c>
      <c r="B28" s="22">
        <v>2118</v>
      </c>
      <c r="C28" s="30"/>
      <c r="D28" s="30"/>
      <c r="E28" s="30"/>
      <c r="F28" s="30"/>
      <c r="G28" s="30">
        <f t="shared" si="3"/>
        <v>0</v>
      </c>
      <c r="H28" s="77" t="e">
        <f t="shared" si="1"/>
        <v>#DIV/0!</v>
      </c>
    </row>
    <row r="29" spans="1:9" ht="20.100000000000001" customHeight="1">
      <c r="A29" s="42" t="s">
        <v>257</v>
      </c>
      <c r="B29" s="22">
        <v>2119</v>
      </c>
      <c r="C29" s="30"/>
      <c r="D29" s="30"/>
      <c r="E29" s="30"/>
      <c r="F29" s="30"/>
      <c r="G29" s="30">
        <f t="shared" si="3"/>
        <v>0</v>
      </c>
      <c r="H29" s="77" t="e">
        <f t="shared" si="1"/>
        <v>#DIV/0!</v>
      </c>
    </row>
    <row r="30" spans="1:9" ht="34.799999999999997">
      <c r="A30" s="44" t="s">
        <v>258</v>
      </c>
      <c r="B30" s="93">
        <v>2120</v>
      </c>
      <c r="C30" s="32">
        <v>16</v>
      </c>
      <c r="D30" s="32"/>
      <c r="E30" s="32">
        <v>20</v>
      </c>
      <c r="F30" s="32"/>
      <c r="G30" s="33">
        <f t="shared" si="3"/>
        <v>-20</v>
      </c>
      <c r="H30" s="80">
        <f t="shared" si="1"/>
        <v>0</v>
      </c>
    </row>
    <row r="31" spans="1:9" ht="20.100000000000001" customHeight="1">
      <c r="A31" s="42" t="s">
        <v>256</v>
      </c>
      <c r="B31" s="22">
        <v>2121</v>
      </c>
      <c r="C31" s="30"/>
      <c r="D31" s="30"/>
      <c r="E31" s="30"/>
      <c r="F31" s="30"/>
      <c r="G31" s="30"/>
      <c r="H31" s="77" t="e">
        <f t="shared" si="1"/>
        <v>#DIV/0!</v>
      </c>
    </row>
    <row r="32" spans="1:9" ht="20.100000000000001" customHeight="1">
      <c r="A32" s="42" t="s">
        <v>259</v>
      </c>
      <c r="B32" s="22">
        <v>2122</v>
      </c>
      <c r="C32" s="174">
        <v>16</v>
      </c>
      <c r="D32" s="174"/>
      <c r="E32" s="174">
        <v>20</v>
      </c>
      <c r="F32" s="174"/>
      <c r="G32" s="30"/>
      <c r="H32" s="77">
        <f t="shared" si="1"/>
        <v>0</v>
      </c>
    </row>
    <row r="33" spans="1:9" ht="20.100000000000001" customHeight="1">
      <c r="A33" s="42" t="s">
        <v>260</v>
      </c>
      <c r="B33" s="22">
        <v>2123</v>
      </c>
      <c r="C33" s="30"/>
      <c r="D33" s="30"/>
      <c r="E33" s="30"/>
      <c r="F33" s="30"/>
      <c r="G33" s="30"/>
      <c r="H33" s="77" t="e">
        <f t="shared" si="1"/>
        <v>#DIV/0!</v>
      </c>
    </row>
    <row r="34" spans="1:9" s="92" customFormat="1">
      <c r="A34" s="42" t="s">
        <v>257</v>
      </c>
      <c r="B34" s="22">
        <v>2124</v>
      </c>
      <c r="C34" s="30"/>
      <c r="D34" s="30"/>
      <c r="E34" s="30"/>
      <c r="F34" s="30"/>
      <c r="G34" s="30">
        <f t="shared" si="3"/>
        <v>0</v>
      </c>
      <c r="H34" s="77" t="e">
        <f t="shared" si="1"/>
        <v>#DIV/0!</v>
      </c>
    </row>
    <row r="35" spans="1:9" ht="36.6" customHeight="1">
      <c r="A35" s="44" t="s">
        <v>261</v>
      </c>
      <c r="B35" s="93">
        <v>2130</v>
      </c>
      <c r="C35" s="32"/>
      <c r="D35" s="32">
        <f>SUM(D36:D39)</f>
        <v>0</v>
      </c>
      <c r="E35" s="32">
        <f>SUM(E36:E39)</f>
        <v>0</v>
      </c>
      <c r="F35" s="32">
        <f>SUM(F36:F39)</f>
        <v>0</v>
      </c>
      <c r="G35" s="33">
        <f t="shared" si="3"/>
        <v>0</v>
      </c>
      <c r="H35" s="80" t="e">
        <f t="shared" si="1"/>
        <v>#DIV/0!</v>
      </c>
    </row>
    <row r="36" spans="1:9" ht="60.75" customHeight="1">
      <c r="A36" s="42" t="s">
        <v>107</v>
      </c>
      <c r="B36" s="22">
        <v>2131</v>
      </c>
      <c r="C36" s="30"/>
      <c r="D36" s="30"/>
      <c r="E36" s="30"/>
      <c r="F36" s="30"/>
      <c r="G36" s="30">
        <f t="shared" si="3"/>
        <v>0</v>
      </c>
      <c r="H36" s="77" t="e">
        <f t="shared" si="1"/>
        <v>#DIV/0!</v>
      </c>
    </row>
    <row r="37" spans="1:9" s="92" customFormat="1" ht="20.100000000000001" customHeight="1">
      <c r="A37" s="42" t="s">
        <v>262</v>
      </c>
      <c r="B37" s="22">
        <v>2132</v>
      </c>
      <c r="C37" s="30"/>
      <c r="D37" s="30"/>
      <c r="E37" s="30"/>
      <c r="F37" s="30"/>
      <c r="G37" s="30">
        <f t="shared" si="3"/>
        <v>0</v>
      </c>
      <c r="H37" s="77" t="e">
        <f t="shared" si="1"/>
        <v>#DIV/0!</v>
      </c>
    </row>
    <row r="38" spans="1:9" ht="20.100000000000001" customHeight="1">
      <c r="A38" s="42" t="s">
        <v>263</v>
      </c>
      <c r="B38" s="22">
        <v>2133</v>
      </c>
      <c r="C38" s="30"/>
      <c r="D38" s="30"/>
      <c r="E38" s="30"/>
      <c r="F38" s="30"/>
      <c r="G38" s="30">
        <f t="shared" si="3"/>
        <v>0</v>
      </c>
      <c r="H38" s="77" t="e">
        <f t="shared" si="1"/>
        <v>#DIV/0!</v>
      </c>
    </row>
    <row r="39" spans="1:9" ht="20.100000000000001" customHeight="1">
      <c r="A39" s="42" t="s">
        <v>264</v>
      </c>
      <c r="B39" s="22">
        <v>2134</v>
      </c>
      <c r="C39" s="30"/>
      <c r="D39" s="30"/>
      <c r="E39" s="30"/>
      <c r="F39" s="30"/>
      <c r="G39" s="30"/>
      <c r="H39" s="77" t="e">
        <f t="shared" si="1"/>
        <v>#DIV/0!</v>
      </c>
    </row>
    <row r="40" spans="1:9" ht="20.100000000000001" customHeight="1">
      <c r="A40" s="44" t="s">
        <v>265</v>
      </c>
      <c r="B40" s="93">
        <v>2140</v>
      </c>
      <c r="C40" s="32">
        <f>SUM(C41:C42)</f>
        <v>0</v>
      </c>
      <c r="D40" s="32">
        <f>SUM(D41:D42)</f>
        <v>0</v>
      </c>
      <c r="E40" s="32">
        <f>SUM(E41:E42)</f>
        <v>0</v>
      </c>
      <c r="F40" s="32">
        <f>SUM(F41:F42)</f>
        <v>0</v>
      </c>
      <c r="G40" s="33"/>
      <c r="H40" s="80" t="e">
        <f t="shared" si="1"/>
        <v>#DIV/0!</v>
      </c>
    </row>
    <row r="41" spans="1:9" ht="36">
      <c r="A41" s="42" t="s">
        <v>266</v>
      </c>
      <c r="B41" s="22">
        <v>2141</v>
      </c>
      <c r="C41" s="30"/>
      <c r="D41" s="30"/>
      <c r="E41" s="30"/>
      <c r="F41" s="30"/>
      <c r="G41" s="30"/>
      <c r="H41" s="77" t="e">
        <f t="shared" si="1"/>
        <v>#DIV/0!</v>
      </c>
    </row>
    <row r="42" spans="1:9" s="92" customFormat="1" ht="20.100000000000001" customHeight="1">
      <c r="A42" s="42" t="s">
        <v>267</v>
      </c>
      <c r="B42" s="22">
        <v>2142</v>
      </c>
      <c r="C42" s="30"/>
      <c r="D42" s="30"/>
      <c r="E42" s="30"/>
      <c r="F42" s="30"/>
      <c r="G42" s="30">
        <f t="shared" si="3"/>
        <v>0</v>
      </c>
      <c r="H42" s="77" t="e">
        <f t="shared" si="1"/>
        <v>#DIV/0!</v>
      </c>
    </row>
    <row r="43" spans="1:9" s="92" customFormat="1" ht="21.75" customHeight="1">
      <c r="A43" s="44" t="s">
        <v>109</v>
      </c>
      <c r="B43" s="93">
        <v>2200</v>
      </c>
      <c r="C43" s="32">
        <v>39</v>
      </c>
      <c r="D43" s="32">
        <v>19</v>
      </c>
      <c r="E43" s="32">
        <v>35</v>
      </c>
      <c r="F43" s="32">
        <v>19</v>
      </c>
      <c r="G43" s="33">
        <f t="shared" si="3"/>
        <v>-16</v>
      </c>
      <c r="H43" s="80">
        <f t="shared" si="1"/>
        <v>54.285714285714285</v>
      </c>
      <c r="I43" s="88"/>
    </row>
    <row r="44" spans="1:9" s="92" customFormat="1">
      <c r="A44" s="94"/>
      <c r="B44" s="89"/>
      <c r="C44" s="89"/>
      <c r="D44" s="89"/>
      <c r="E44" s="89"/>
      <c r="F44" s="89"/>
      <c r="G44" s="89"/>
      <c r="H44" s="89"/>
    </row>
    <row r="45" spans="1:9" s="92" customFormat="1">
      <c r="A45" s="94"/>
      <c r="B45" s="89"/>
      <c r="C45" s="89"/>
      <c r="D45" s="89"/>
      <c r="E45" s="89"/>
      <c r="F45" s="89"/>
      <c r="G45" s="89"/>
      <c r="H45" s="89"/>
    </row>
    <row r="46" spans="1:9" s="92" customFormat="1">
      <c r="A46" s="94"/>
      <c r="B46" s="89"/>
      <c r="C46" s="89"/>
      <c r="D46" s="89"/>
      <c r="E46" s="89"/>
      <c r="F46" s="89"/>
      <c r="G46" s="89"/>
      <c r="H46" s="89"/>
    </row>
    <row r="47" spans="1:9" s="1" customFormat="1" ht="27.75" customHeight="1">
      <c r="A47" s="72" t="s">
        <v>186</v>
      </c>
      <c r="B47" s="2"/>
      <c r="C47" s="210" t="s">
        <v>268</v>
      </c>
      <c r="D47" s="210"/>
      <c r="E47" s="86"/>
      <c r="F47" s="211" t="s">
        <v>269</v>
      </c>
      <c r="G47" s="211"/>
      <c r="H47" s="211"/>
    </row>
    <row r="48" spans="1:9" s="74" customFormat="1" ht="18.75" customHeight="1">
      <c r="A48" s="18" t="s">
        <v>270</v>
      </c>
      <c r="B48" s="1"/>
      <c r="C48" s="207" t="s">
        <v>271</v>
      </c>
      <c r="D48" s="207"/>
      <c r="E48" s="1"/>
      <c r="F48" s="207" t="s">
        <v>272</v>
      </c>
      <c r="G48" s="207"/>
      <c r="H48" s="207"/>
    </row>
    <row r="49" spans="1:10" s="89" customFormat="1">
      <c r="A49" s="95"/>
      <c r="I49" s="88"/>
      <c r="J49" s="88"/>
    </row>
    <row r="50" spans="1:10" s="89" customFormat="1">
      <c r="A50" s="95"/>
      <c r="I50" s="88"/>
      <c r="J50" s="88"/>
    </row>
    <row r="51" spans="1:10" s="89" customFormat="1">
      <c r="A51" s="95"/>
      <c r="I51" s="88"/>
      <c r="J51" s="88"/>
    </row>
    <row r="52" spans="1:10" s="89" customFormat="1">
      <c r="A52" s="95"/>
      <c r="I52" s="88"/>
      <c r="J52" s="88"/>
    </row>
    <row r="53" spans="1:10" s="89" customFormat="1">
      <c r="A53" s="95"/>
      <c r="I53" s="88"/>
      <c r="J53" s="88"/>
    </row>
    <row r="54" spans="1:10" s="89" customFormat="1">
      <c r="A54" s="95"/>
      <c r="I54" s="88"/>
      <c r="J54" s="88"/>
    </row>
    <row r="55" spans="1:10" s="89" customFormat="1">
      <c r="A55" s="95"/>
      <c r="I55" s="88"/>
      <c r="J55" s="88"/>
    </row>
    <row r="56" spans="1:10" s="89" customFormat="1">
      <c r="A56" s="95"/>
      <c r="I56" s="88"/>
      <c r="J56" s="88"/>
    </row>
    <row r="57" spans="1:10" s="89" customFormat="1">
      <c r="A57" s="95"/>
      <c r="I57" s="88"/>
      <c r="J57" s="88"/>
    </row>
    <row r="58" spans="1:10" s="89" customFormat="1">
      <c r="A58" s="95"/>
      <c r="I58" s="88"/>
      <c r="J58" s="88"/>
    </row>
    <row r="59" spans="1:10" s="89" customFormat="1">
      <c r="A59" s="95"/>
      <c r="I59" s="88"/>
      <c r="J59" s="88"/>
    </row>
    <row r="60" spans="1:10" s="89" customFormat="1">
      <c r="A60" s="95"/>
      <c r="I60" s="88"/>
      <c r="J60" s="88"/>
    </row>
    <row r="61" spans="1:10" s="89" customFormat="1">
      <c r="A61" s="95"/>
      <c r="I61" s="88"/>
      <c r="J61" s="88"/>
    </row>
    <row r="62" spans="1:10" s="89" customFormat="1">
      <c r="A62" s="95"/>
      <c r="I62" s="88"/>
      <c r="J62" s="88"/>
    </row>
    <row r="63" spans="1:10" s="89" customFormat="1">
      <c r="A63" s="95"/>
      <c r="I63" s="88"/>
      <c r="J63" s="88"/>
    </row>
    <row r="64" spans="1:10" s="89" customFormat="1">
      <c r="A64" s="95"/>
      <c r="I64" s="88"/>
      <c r="J64" s="88"/>
    </row>
    <row r="65" spans="1:10" s="89" customFormat="1">
      <c r="A65" s="95"/>
      <c r="I65" s="88"/>
      <c r="J65" s="88"/>
    </row>
    <row r="66" spans="1:10" s="89" customFormat="1">
      <c r="A66" s="95"/>
      <c r="I66" s="88"/>
      <c r="J66" s="88"/>
    </row>
    <row r="67" spans="1:10" s="89" customFormat="1">
      <c r="A67" s="95"/>
      <c r="I67" s="88"/>
      <c r="J67" s="88"/>
    </row>
    <row r="68" spans="1:10" s="89" customFormat="1">
      <c r="A68" s="95"/>
      <c r="I68" s="88"/>
      <c r="J68" s="88"/>
    </row>
    <row r="69" spans="1:10" s="89" customFormat="1">
      <c r="A69" s="95"/>
      <c r="I69" s="88"/>
      <c r="J69" s="88"/>
    </row>
    <row r="70" spans="1:10" s="89" customFormat="1">
      <c r="A70" s="95"/>
      <c r="I70" s="88"/>
      <c r="J70" s="88"/>
    </row>
    <row r="71" spans="1:10" s="89" customFormat="1">
      <c r="A71" s="95"/>
      <c r="I71" s="88"/>
      <c r="J71" s="88"/>
    </row>
    <row r="72" spans="1:10" s="89" customFormat="1">
      <c r="A72" s="95"/>
      <c r="I72" s="88"/>
      <c r="J72" s="88"/>
    </row>
    <row r="73" spans="1:10" s="89" customFormat="1">
      <c r="A73" s="95"/>
      <c r="I73" s="88"/>
      <c r="J73" s="88"/>
    </row>
    <row r="74" spans="1:10" s="89" customFormat="1">
      <c r="A74" s="95"/>
      <c r="I74" s="88"/>
      <c r="J74" s="88"/>
    </row>
    <row r="75" spans="1:10" s="89" customFormat="1">
      <c r="A75" s="95"/>
      <c r="I75" s="88"/>
      <c r="J75" s="88"/>
    </row>
    <row r="76" spans="1:10" s="89" customFormat="1">
      <c r="A76" s="95"/>
      <c r="I76" s="88"/>
      <c r="J76" s="88"/>
    </row>
    <row r="77" spans="1:10" s="89" customFormat="1">
      <c r="A77" s="95"/>
      <c r="I77" s="88"/>
      <c r="J77" s="88"/>
    </row>
    <row r="78" spans="1:10" s="89" customFormat="1">
      <c r="A78" s="95"/>
      <c r="I78" s="88"/>
      <c r="J78" s="88"/>
    </row>
    <row r="79" spans="1:10" s="89" customFormat="1">
      <c r="A79" s="95"/>
      <c r="I79" s="88"/>
      <c r="J79" s="88"/>
    </row>
    <row r="80" spans="1:10" s="89" customFormat="1">
      <c r="A80" s="95"/>
      <c r="I80" s="88"/>
      <c r="J80" s="88"/>
    </row>
    <row r="81" spans="1:10" s="89" customFormat="1">
      <c r="A81" s="95"/>
      <c r="I81" s="88"/>
      <c r="J81" s="88"/>
    </row>
    <row r="82" spans="1:10" s="89" customFormat="1">
      <c r="A82" s="95"/>
      <c r="I82" s="88"/>
      <c r="J82" s="88"/>
    </row>
    <row r="83" spans="1:10" s="89" customFormat="1">
      <c r="A83" s="95"/>
      <c r="I83" s="88"/>
      <c r="J83" s="88"/>
    </row>
    <row r="84" spans="1:10" s="89" customFormat="1">
      <c r="A84" s="95"/>
      <c r="I84" s="88"/>
      <c r="J84" s="88"/>
    </row>
    <row r="85" spans="1:10" s="89" customFormat="1">
      <c r="A85" s="95"/>
      <c r="I85" s="88"/>
      <c r="J85" s="88"/>
    </row>
    <row r="86" spans="1:10" s="89" customFormat="1">
      <c r="A86" s="95"/>
      <c r="I86" s="88"/>
      <c r="J86" s="88"/>
    </row>
    <row r="87" spans="1:10" s="89" customFormat="1">
      <c r="A87" s="95"/>
      <c r="I87" s="88"/>
      <c r="J87" s="88"/>
    </row>
    <row r="88" spans="1:10" s="89" customFormat="1">
      <c r="A88" s="95"/>
      <c r="I88" s="88"/>
      <c r="J88" s="88"/>
    </row>
    <row r="89" spans="1:10" s="89" customFormat="1">
      <c r="A89" s="95"/>
      <c r="I89" s="88"/>
      <c r="J89" s="88"/>
    </row>
    <row r="90" spans="1:10" s="89" customFormat="1">
      <c r="A90" s="95"/>
      <c r="I90" s="88"/>
      <c r="J90" s="88"/>
    </row>
    <row r="91" spans="1:10" s="89" customFormat="1">
      <c r="A91" s="95"/>
      <c r="I91" s="88"/>
      <c r="J91" s="88"/>
    </row>
    <row r="92" spans="1:10" s="89" customFormat="1">
      <c r="A92" s="95"/>
      <c r="I92" s="88"/>
      <c r="J92" s="88"/>
    </row>
    <row r="93" spans="1:10" s="89" customFormat="1">
      <c r="A93" s="95"/>
      <c r="I93" s="88"/>
      <c r="J93" s="88"/>
    </row>
    <row r="94" spans="1:10" s="89" customFormat="1">
      <c r="A94" s="95"/>
      <c r="I94" s="88"/>
      <c r="J94" s="88"/>
    </row>
    <row r="95" spans="1:10" s="89" customFormat="1">
      <c r="A95" s="95"/>
      <c r="I95" s="88"/>
      <c r="J95" s="88"/>
    </row>
    <row r="96" spans="1:10" s="89" customFormat="1">
      <c r="A96" s="95"/>
      <c r="I96" s="88"/>
      <c r="J96" s="88"/>
    </row>
    <row r="97" spans="1:10" s="89" customFormat="1">
      <c r="A97" s="95"/>
      <c r="I97" s="88"/>
      <c r="J97" s="88"/>
    </row>
    <row r="98" spans="1:10" s="89" customFormat="1">
      <c r="A98" s="95"/>
      <c r="I98" s="88"/>
      <c r="J98" s="88"/>
    </row>
    <row r="99" spans="1:10" s="89" customFormat="1">
      <c r="A99" s="95"/>
      <c r="I99" s="88"/>
      <c r="J99" s="88"/>
    </row>
    <row r="100" spans="1:10" s="89" customFormat="1">
      <c r="A100" s="95"/>
      <c r="I100" s="88"/>
      <c r="J100" s="88"/>
    </row>
    <row r="101" spans="1:10" s="89" customFormat="1">
      <c r="A101" s="95"/>
      <c r="I101" s="88"/>
      <c r="J101" s="88"/>
    </row>
    <row r="102" spans="1:10" s="89" customFormat="1">
      <c r="A102" s="95"/>
      <c r="I102" s="88"/>
      <c r="J102" s="88"/>
    </row>
    <row r="103" spans="1:10" s="89" customFormat="1">
      <c r="A103" s="95"/>
      <c r="I103" s="88"/>
      <c r="J103" s="88"/>
    </row>
    <row r="104" spans="1:10" s="89" customFormat="1">
      <c r="A104" s="95"/>
      <c r="I104" s="88"/>
      <c r="J104" s="88"/>
    </row>
    <row r="105" spans="1:10" s="89" customFormat="1">
      <c r="A105" s="95"/>
      <c r="I105" s="88"/>
      <c r="J105" s="88"/>
    </row>
    <row r="106" spans="1:10" s="89" customFormat="1">
      <c r="A106" s="95"/>
      <c r="I106" s="88"/>
      <c r="J106" s="88"/>
    </row>
    <row r="107" spans="1:10" s="89" customFormat="1">
      <c r="A107" s="95"/>
      <c r="I107" s="88"/>
      <c r="J107" s="88"/>
    </row>
    <row r="108" spans="1:10" s="89" customFormat="1">
      <c r="A108" s="95"/>
      <c r="I108" s="88"/>
      <c r="J108" s="88"/>
    </row>
    <row r="109" spans="1:10" s="89" customFormat="1">
      <c r="A109" s="95"/>
      <c r="I109" s="88"/>
      <c r="J109" s="88"/>
    </row>
    <row r="110" spans="1:10" s="89" customFormat="1">
      <c r="A110" s="95"/>
      <c r="I110" s="88"/>
      <c r="J110" s="88"/>
    </row>
    <row r="111" spans="1:10" s="89" customFormat="1">
      <c r="A111" s="95"/>
      <c r="I111" s="88"/>
      <c r="J111" s="88"/>
    </row>
    <row r="112" spans="1:10" s="89" customFormat="1">
      <c r="A112" s="95"/>
      <c r="I112" s="88"/>
      <c r="J112" s="88"/>
    </row>
    <row r="113" spans="1:10" s="89" customFormat="1">
      <c r="A113" s="95"/>
      <c r="I113" s="88"/>
      <c r="J113" s="88"/>
    </row>
    <row r="114" spans="1:10" s="89" customFormat="1">
      <c r="A114" s="95"/>
      <c r="I114" s="88"/>
      <c r="J114" s="88"/>
    </row>
    <row r="115" spans="1:10" s="89" customFormat="1">
      <c r="A115" s="95"/>
      <c r="I115" s="88"/>
      <c r="J115" s="88"/>
    </row>
    <row r="116" spans="1:10" s="89" customFormat="1">
      <c r="A116" s="95"/>
      <c r="I116" s="88"/>
      <c r="J116" s="88"/>
    </row>
    <row r="117" spans="1:10" s="89" customFormat="1">
      <c r="A117" s="95"/>
      <c r="I117" s="88"/>
      <c r="J117" s="88"/>
    </row>
    <row r="118" spans="1:10" s="89" customFormat="1">
      <c r="A118" s="95"/>
      <c r="I118" s="88"/>
      <c r="J118" s="88"/>
    </row>
    <row r="119" spans="1:10" s="89" customFormat="1">
      <c r="A119" s="95"/>
      <c r="I119" s="88"/>
      <c r="J119" s="88"/>
    </row>
    <row r="120" spans="1:10" s="89" customFormat="1">
      <c r="A120" s="95"/>
      <c r="I120" s="88"/>
      <c r="J120" s="88"/>
    </row>
    <row r="121" spans="1:10" s="89" customFormat="1">
      <c r="A121" s="95"/>
      <c r="I121" s="88"/>
      <c r="J121" s="88"/>
    </row>
    <row r="122" spans="1:10" s="89" customFormat="1">
      <c r="A122" s="95"/>
      <c r="I122" s="88"/>
      <c r="J122" s="88"/>
    </row>
    <row r="123" spans="1:10" s="89" customFormat="1">
      <c r="A123" s="95"/>
      <c r="I123" s="88"/>
      <c r="J123" s="88"/>
    </row>
    <row r="124" spans="1:10" s="89" customFormat="1">
      <c r="A124" s="95"/>
      <c r="I124" s="88"/>
      <c r="J124" s="88"/>
    </row>
    <row r="125" spans="1:10" s="89" customFormat="1">
      <c r="A125" s="95"/>
      <c r="I125" s="88"/>
      <c r="J125" s="88"/>
    </row>
    <row r="126" spans="1:10" s="89" customFormat="1">
      <c r="A126" s="95"/>
      <c r="I126" s="88"/>
      <c r="J126" s="88"/>
    </row>
    <row r="127" spans="1:10" s="89" customFormat="1">
      <c r="A127" s="95"/>
      <c r="I127" s="88"/>
      <c r="J127" s="88"/>
    </row>
    <row r="128" spans="1:10" s="89" customFormat="1">
      <c r="A128" s="95"/>
      <c r="I128" s="88"/>
      <c r="J128" s="88"/>
    </row>
    <row r="129" spans="1:10" s="89" customFormat="1">
      <c r="A129" s="95"/>
      <c r="I129" s="88"/>
      <c r="J129" s="88"/>
    </row>
    <row r="130" spans="1:10" s="89" customFormat="1">
      <c r="A130" s="95"/>
      <c r="I130" s="88"/>
      <c r="J130" s="88"/>
    </row>
    <row r="131" spans="1:10" s="89" customFormat="1">
      <c r="A131" s="95"/>
      <c r="I131" s="88"/>
      <c r="J131" s="88"/>
    </row>
    <row r="132" spans="1:10" s="89" customFormat="1">
      <c r="A132" s="95"/>
      <c r="I132" s="88"/>
      <c r="J132" s="88"/>
    </row>
    <row r="133" spans="1:10" s="89" customFormat="1">
      <c r="A133" s="95"/>
      <c r="I133" s="88"/>
      <c r="J133" s="88"/>
    </row>
    <row r="134" spans="1:10" s="89" customFormat="1">
      <c r="A134" s="95"/>
      <c r="I134" s="88"/>
      <c r="J134" s="88"/>
    </row>
    <row r="135" spans="1:10" s="89" customFormat="1">
      <c r="A135" s="95"/>
      <c r="I135" s="88"/>
      <c r="J135" s="88"/>
    </row>
    <row r="136" spans="1:10" s="89" customFormat="1">
      <c r="A136" s="95"/>
      <c r="I136" s="88"/>
      <c r="J136" s="88"/>
    </row>
    <row r="137" spans="1:10" s="89" customFormat="1">
      <c r="A137" s="95"/>
      <c r="I137" s="88"/>
      <c r="J137" s="88"/>
    </row>
    <row r="138" spans="1:10" s="89" customFormat="1">
      <c r="A138" s="95"/>
      <c r="I138" s="88"/>
      <c r="J138" s="88"/>
    </row>
    <row r="139" spans="1:10" s="89" customFormat="1">
      <c r="A139" s="95"/>
      <c r="I139" s="88"/>
      <c r="J139" s="88"/>
    </row>
    <row r="140" spans="1:10" s="89" customFormat="1">
      <c r="A140" s="95"/>
      <c r="I140" s="88"/>
      <c r="J140" s="88"/>
    </row>
    <row r="141" spans="1:10" s="89" customFormat="1">
      <c r="A141" s="95"/>
      <c r="I141" s="88"/>
      <c r="J141" s="88"/>
    </row>
    <row r="142" spans="1:10" s="89" customFormat="1">
      <c r="A142" s="95"/>
      <c r="I142" s="88"/>
      <c r="J142" s="88"/>
    </row>
    <row r="143" spans="1:10" s="89" customFormat="1">
      <c r="A143" s="95"/>
      <c r="I143" s="88"/>
      <c r="J143" s="88"/>
    </row>
    <row r="144" spans="1:10" s="89" customFormat="1">
      <c r="A144" s="95"/>
      <c r="I144" s="88"/>
      <c r="J144" s="88"/>
    </row>
    <row r="145" spans="1:10" s="89" customFormat="1">
      <c r="A145" s="95"/>
      <c r="I145" s="88"/>
      <c r="J145" s="88"/>
    </row>
    <row r="146" spans="1:10" s="89" customFormat="1">
      <c r="A146" s="95"/>
      <c r="I146" s="88"/>
      <c r="J146" s="88"/>
    </row>
    <row r="147" spans="1:10" s="89" customFormat="1">
      <c r="A147" s="95"/>
      <c r="I147" s="88"/>
      <c r="J147" s="88"/>
    </row>
    <row r="148" spans="1:10" s="89" customFormat="1">
      <c r="A148" s="95"/>
      <c r="I148" s="88"/>
      <c r="J148" s="88"/>
    </row>
    <row r="149" spans="1:10" s="89" customFormat="1">
      <c r="A149" s="95"/>
      <c r="I149" s="88"/>
      <c r="J149" s="88"/>
    </row>
    <row r="150" spans="1:10" s="89" customFormat="1">
      <c r="A150" s="95"/>
      <c r="I150" s="88"/>
      <c r="J150" s="88"/>
    </row>
    <row r="151" spans="1:10" s="89" customFormat="1">
      <c r="A151" s="95"/>
      <c r="I151" s="88"/>
      <c r="J151" s="88"/>
    </row>
    <row r="152" spans="1:10" s="89" customFormat="1">
      <c r="A152" s="95"/>
      <c r="I152" s="88"/>
      <c r="J152" s="88"/>
    </row>
    <row r="153" spans="1:10" s="89" customFormat="1">
      <c r="A153" s="95"/>
      <c r="I153" s="88"/>
      <c r="J153" s="88"/>
    </row>
    <row r="154" spans="1:10" s="89" customFormat="1">
      <c r="A154" s="95"/>
      <c r="I154" s="88"/>
      <c r="J154" s="88"/>
    </row>
    <row r="155" spans="1:10" s="89" customFormat="1">
      <c r="A155" s="95"/>
      <c r="I155" s="88"/>
      <c r="J155" s="88"/>
    </row>
    <row r="156" spans="1:10" s="89" customFormat="1">
      <c r="A156" s="95"/>
      <c r="I156" s="88"/>
      <c r="J156" s="88"/>
    </row>
    <row r="157" spans="1:10" s="89" customFormat="1">
      <c r="A157" s="95"/>
      <c r="I157" s="88"/>
      <c r="J157" s="88"/>
    </row>
    <row r="158" spans="1:10" s="89" customFormat="1">
      <c r="A158" s="95"/>
      <c r="I158" s="88"/>
      <c r="J158" s="88"/>
    </row>
    <row r="159" spans="1:10" s="89" customFormat="1">
      <c r="A159" s="95"/>
      <c r="I159" s="88"/>
      <c r="J159" s="88"/>
    </row>
    <row r="160" spans="1:10" s="89" customFormat="1">
      <c r="A160" s="95"/>
      <c r="I160" s="88"/>
      <c r="J160" s="88"/>
    </row>
    <row r="161" spans="1:10" s="89" customFormat="1">
      <c r="A161" s="95"/>
      <c r="I161" s="88"/>
      <c r="J161" s="88"/>
    </row>
    <row r="162" spans="1:10" s="89" customFormat="1">
      <c r="A162" s="95"/>
      <c r="I162" s="88"/>
      <c r="J162" s="88"/>
    </row>
    <row r="163" spans="1:10" s="89" customFormat="1">
      <c r="A163" s="95"/>
      <c r="I163" s="88"/>
      <c r="J163" s="88"/>
    </row>
    <row r="164" spans="1:10" s="89" customFormat="1">
      <c r="A164" s="95"/>
      <c r="I164" s="88"/>
      <c r="J164" s="88"/>
    </row>
    <row r="165" spans="1:10" s="89" customFormat="1">
      <c r="A165" s="95"/>
      <c r="I165" s="88"/>
      <c r="J165" s="88"/>
    </row>
    <row r="166" spans="1:10" s="89" customFormat="1">
      <c r="A166" s="95"/>
      <c r="I166" s="88"/>
      <c r="J166" s="88"/>
    </row>
    <row r="167" spans="1:10" s="89" customFormat="1">
      <c r="A167" s="95"/>
      <c r="I167" s="88"/>
      <c r="J167" s="88"/>
    </row>
    <row r="168" spans="1:10" s="89" customFormat="1">
      <c r="A168" s="95"/>
      <c r="I168" s="88"/>
      <c r="J168" s="88"/>
    </row>
    <row r="169" spans="1:10" s="89" customFormat="1">
      <c r="A169" s="95"/>
      <c r="I169" s="88"/>
      <c r="J169" s="88"/>
    </row>
    <row r="170" spans="1:10" s="89" customFormat="1">
      <c r="A170" s="95"/>
      <c r="I170" s="88"/>
      <c r="J170" s="88"/>
    </row>
    <row r="171" spans="1:10" s="89" customFormat="1">
      <c r="A171" s="95"/>
      <c r="I171" s="88"/>
      <c r="J171" s="88"/>
    </row>
    <row r="172" spans="1:10" s="89" customFormat="1">
      <c r="A172" s="95"/>
      <c r="I172" s="88"/>
      <c r="J172" s="88"/>
    </row>
    <row r="173" spans="1:10" s="89" customFormat="1">
      <c r="A173" s="95"/>
      <c r="I173" s="88"/>
      <c r="J173" s="88"/>
    </row>
    <row r="174" spans="1:10" s="89" customFormat="1">
      <c r="A174" s="95"/>
      <c r="I174" s="88"/>
      <c r="J174" s="88"/>
    </row>
    <row r="175" spans="1:10" s="89" customFormat="1">
      <c r="A175" s="95"/>
      <c r="I175" s="88"/>
      <c r="J175" s="88"/>
    </row>
    <row r="176" spans="1:10" s="89" customFormat="1">
      <c r="A176" s="95"/>
      <c r="I176" s="88"/>
      <c r="J176" s="88"/>
    </row>
  </sheetData>
  <sheetProtection selectLockedCells="1" selectUnlockedCells="1"/>
  <mergeCells count="12">
    <mergeCell ref="A6:H6"/>
    <mergeCell ref="A19:H19"/>
    <mergeCell ref="C47:D47"/>
    <mergeCell ref="F47:H47"/>
    <mergeCell ref="C48:D48"/>
    <mergeCell ref="F48:H48"/>
    <mergeCell ref="A1:H1"/>
    <mergeCell ref="A2:H2"/>
    <mergeCell ref="A3:A4"/>
    <mergeCell ref="B3:B4"/>
    <mergeCell ref="C3:D3"/>
    <mergeCell ref="E3:H3"/>
  </mergeCells>
  <pageMargins left="1.1812499999999999" right="0.39374999999999999" top="0.78680555555555554" bottom="0.78749999999999998" header="0.19652777777777777" footer="0.51180555555555551"/>
  <pageSetup paperSize="9" scale="60" firstPageNumber="0" orientation="landscape" r:id="rId1"/>
  <headerFooter alignWithMargins="0">
    <oddHeader>&amp;C7&amp;R&amp;"Times New Roman,Обычный"&amp;14Продовження додатка 3
Таблиця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H74"/>
  <sheetViews>
    <sheetView zoomScale="70" zoomScaleNormal="70" zoomScaleSheetLayoutView="75" workbookViewId="0">
      <pane xSplit="1" ySplit="5" topLeftCell="B54" activePane="bottomRight" state="frozen"/>
      <selection pane="topRight" activeCell="B1" sqref="B1"/>
      <selection pane="bottomLeft" activeCell="A6" sqref="A6"/>
      <selection pane="bottomRight" activeCell="G71" sqref="G71"/>
    </sheetView>
  </sheetViews>
  <sheetFormatPr defaultColWidth="9.109375" defaultRowHeight="18"/>
  <cols>
    <col min="1" max="1" width="88" style="74" customWidth="1"/>
    <col min="2" max="2" width="15" style="74" customWidth="1"/>
    <col min="3" max="7" width="20.44140625" style="74" customWidth="1"/>
    <col min="8" max="8" width="18.44140625" style="74" customWidth="1"/>
    <col min="9" max="9" width="11.21875" style="74" bestFit="1" customWidth="1"/>
    <col min="10" max="16384" width="9.109375" style="74"/>
  </cols>
  <sheetData>
    <row r="1" spans="1:8">
      <c r="A1" s="197" t="s">
        <v>273</v>
      </c>
      <c r="B1" s="197"/>
      <c r="C1" s="197"/>
      <c r="D1" s="197"/>
      <c r="E1" s="197"/>
      <c r="F1" s="197"/>
      <c r="G1" s="197"/>
      <c r="H1" s="197"/>
    </row>
    <row r="2" spans="1:8">
      <c r="A2" s="3"/>
      <c r="B2" s="3"/>
      <c r="C2" s="3"/>
      <c r="D2" s="3"/>
      <c r="E2" s="3"/>
      <c r="F2" s="3"/>
      <c r="G2" s="3"/>
      <c r="H2" s="3"/>
    </row>
    <row r="3" spans="1:8" ht="48" customHeight="1">
      <c r="A3" s="200" t="s">
        <v>27</v>
      </c>
      <c r="B3" s="215" t="s">
        <v>274</v>
      </c>
      <c r="C3" s="200" t="s">
        <v>275</v>
      </c>
      <c r="D3" s="200"/>
      <c r="E3" s="201" t="s">
        <v>30</v>
      </c>
      <c r="F3" s="201"/>
      <c r="G3" s="201"/>
      <c r="H3" s="201"/>
    </row>
    <row r="4" spans="1:8" ht="38.25" customHeight="1">
      <c r="A4" s="200"/>
      <c r="B4" s="215"/>
      <c r="C4" s="21" t="s">
        <v>31</v>
      </c>
      <c r="D4" s="21" t="s">
        <v>32</v>
      </c>
      <c r="E4" s="21" t="s">
        <v>33</v>
      </c>
      <c r="F4" s="21" t="s">
        <v>34</v>
      </c>
      <c r="G4" s="23" t="s">
        <v>35</v>
      </c>
      <c r="H4" s="23" t="s">
        <v>36</v>
      </c>
    </row>
    <row r="5" spans="1:8">
      <c r="A5" s="23">
        <v>1</v>
      </c>
      <c r="B5" s="96">
        <v>2</v>
      </c>
      <c r="C5" s="23">
        <v>3</v>
      </c>
      <c r="D5" s="96">
        <v>4</v>
      </c>
      <c r="E5" s="23">
        <v>5</v>
      </c>
      <c r="F5" s="96">
        <v>6</v>
      </c>
      <c r="G5" s="23">
        <v>7</v>
      </c>
      <c r="H5" s="96">
        <v>8</v>
      </c>
    </row>
    <row r="6" spans="1:8">
      <c r="A6" s="97" t="s">
        <v>276</v>
      </c>
      <c r="B6" s="98"/>
      <c r="C6" s="98"/>
      <c r="D6" s="98"/>
      <c r="E6" s="98"/>
      <c r="F6" s="98"/>
      <c r="G6" s="98"/>
      <c r="H6" s="99"/>
    </row>
    <row r="7" spans="1:8" s="102" customFormat="1" ht="24.9" customHeight="1">
      <c r="A7" s="100" t="s">
        <v>277</v>
      </c>
      <c r="B7" s="101">
        <v>3000</v>
      </c>
      <c r="C7" s="32">
        <v>18670</v>
      </c>
      <c r="D7" s="32">
        <v>16199</v>
      </c>
      <c r="E7" s="32">
        <v>12967</v>
      </c>
      <c r="F7" s="32">
        <v>16199</v>
      </c>
      <c r="G7" s="33">
        <f>F7-E7</f>
        <v>3232</v>
      </c>
      <c r="H7" s="80">
        <f>(F7/E7)*100</f>
        <v>124.92480913087067</v>
      </c>
    </row>
    <row r="8" spans="1:8" ht="20.100000000000001" customHeight="1">
      <c r="A8" s="35" t="s">
        <v>278</v>
      </c>
      <c r="B8" s="11">
        <v>3010</v>
      </c>
      <c r="C8" s="174">
        <v>4387</v>
      </c>
      <c r="D8" s="174">
        <v>4685</v>
      </c>
      <c r="E8" s="174"/>
      <c r="F8" s="174">
        <v>4685</v>
      </c>
      <c r="G8" s="30">
        <f t="shared" ref="G8:G71" si="0">F8-E8</f>
        <v>4685</v>
      </c>
      <c r="H8" s="77" t="e">
        <f t="shared" ref="H8:H71" si="1">(F8/E8)*100</f>
        <v>#DIV/0!</v>
      </c>
    </row>
    <row r="9" spans="1:8" ht="20.100000000000001" customHeight="1">
      <c r="A9" s="35" t="s">
        <v>279</v>
      </c>
      <c r="B9" s="11">
        <v>3020</v>
      </c>
      <c r="C9" s="30"/>
      <c r="D9" s="30"/>
      <c r="E9" s="30"/>
      <c r="F9" s="30"/>
      <c r="G9" s="30">
        <f t="shared" si="0"/>
        <v>0</v>
      </c>
      <c r="H9" s="77" t="e">
        <f t="shared" si="1"/>
        <v>#DIV/0!</v>
      </c>
    </row>
    <row r="10" spans="1:8" ht="20.100000000000001" customHeight="1">
      <c r="A10" s="35" t="s">
        <v>280</v>
      </c>
      <c r="B10" s="11">
        <v>3021</v>
      </c>
      <c r="C10" s="30"/>
      <c r="D10" s="30"/>
      <c r="E10" s="30"/>
      <c r="F10" s="30"/>
      <c r="G10" s="30">
        <f t="shared" si="0"/>
        <v>0</v>
      </c>
      <c r="H10" s="77" t="e">
        <f t="shared" si="1"/>
        <v>#DIV/0!</v>
      </c>
    </row>
    <row r="11" spans="1:8" ht="44.25" customHeight="1">
      <c r="A11" s="35" t="s">
        <v>446</v>
      </c>
      <c r="B11" s="11">
        <v>3030</v>
      </c>
      <c r="C11" s="174">
        <v>14215</v>
      </c>
      <c r="D11" s="174">
        <v>11482</v>
      </c>
      <c r="E11" s="174">
        <v>12967</v>
      </c>
      <c r="F11" s="174">
        <v>11482</v>
      </c>
      <c r="G11" s="30">
        <f t="shared" si="0"/>
        <v>-1485</v>
      </c>
      <c r="H11" s="77">
        <f t="shared" si="1"/>
        <v>88.547852240302305</v>
      </c>
    </row>
    <row r="12" spans="1:8" ht="20.100000000000001" customHeight="1">
      <c r="A12" s="35" t="s">
        <v>281</v>
      </c>
      <c r="B12" s="11">
        <v>3040</v>
      </c>
      <c r="C12" s="30"/>
      <c r="D12" s="30"/>
      <c r="E12" s="30"/>
      <c r="F12" s="30"/>
      <c r="G12" s="30">
        <f t="shared" si="0"/>
        <v>0</v>
      </c>
      <c r="H12" s="77" t="e">
        <f t="shared" si="1"/>
        <v>#DIV/0!</v>
      </c>
    </row>
    <row r="13" spans="1:8" ht="20.100000000000001" customHeight="1">
      <c r="A13" s="35" t="s">
        <v>282</v>
      </c>
      <c r="B13" s="11">
        <v>3050</v>
      </c>
      <c r="C13" s="182">
        <f>SUM(C14:C16)</f>
        <v>0</v>
      </c>
      <c r="D13" s="182">
        <f>SUM(D14:D16)</f>
        <v>0</v>
      </c>
      <c r="E13" s="182">
        <f>SUM(E14:E16)</f>
        <v>0</v>
      </c>
      <c r="F13" s="182">
        <f>SUM(F14:F16)</f>
        <v>0</v>
      </c>
      <c r="G13" s="30">
        <f t="shared" si="0"/>
        <v>0</v>
      </c>
      <c r="H13" s="77" t="e">
        <f t="shared" si="1"/>
        <v>#DIV/0!</v>
      </c>
    </row>
    <row r="14" spans="1:8" ht="20.100000000000001" customHeight="1">
      <c r="A14" s="35" t="s">
        <v>283</v>
      </c>
      <c r="B14" s="11">
        <v>3051</v>
      </c>
      <c r="C14" s="30"/>
      <c r="D14" s="30"/>
      <c r="E14" s="30"/>
      <c r="F14" s="30"/>
      <c r="G14" s="30">
        <f t="shared" si="0"/>
        <v>0</v>
      </c>
      <c r="H14" s="77" t="e">
        <f t="shared" si="1"/>
        <v>#DIV/0!</v>
      </c>
    </row>
    <row r="15" spans="1:8" ht="20.100000000000001" customHeight="1">
      <c r="A15" s="35" t="s">
        <v>284</v>
      </c>
      <c r="B15" s="11">
        <v>3052</v>
      </c>
      <c r="C15" s="30"/>
      <c r="D15" s="30"/>
      <c r="E15" s="30"/>
      <c r="F15" s="30"/>
      <c r="G15" s="30">
        <f t="shared" si="0"/>
        <v>0</v>
      </c>
      <c r="H15" s="77" t="e">
        <f t="shared" si="1"/>
        <v>#DIV/0!</v>
      </c>
    </row>
    <row r="16" spans="1:8" ht="20.100000000000001" customHeight="1">
      <c r="A16" s="35" t="s">
        <v>285</v>
      </c>
      <c r="B16" s="11">
        <v>3053</v>
      </c>
      <c r="C16" s="30"/>
      <c r="D16" s="30"/>
      <c r="E16" s="30"/>
      <c r="F16" s="30"/>
      <c r="G16" s="30">
        <f t="shared" si="0"/>
        <v>0</v>
      </c>
      <c r="H16" s="77" t="e">
        <f t="shared" si="1"/>
        <v>#DIV/0!</v>
      </c>
    </row>
    <row r="17" spans="1:8" ht="20.100000000000001" customHeight="1">
      <c r="A17" s="35" t="s">
        <v>465</v>
      </c>
      <c r="B17" s="11">
        <v>3060</v>
      </c>
      <c r="C17" s="30">
        <v>68</v>
      </c>
      <c r="D17" s="30">
        <v>31</v>
      </c>
      <c r="E17" s="30"/>
      <c r="F17" s="30">
        <v>31</v>
      </c>
      <c r="G17" s="30">
        <f t="shared" si="0"/>
        <v>31</v>
      </c>
      <c r="H17" s="77" t="e">
        <f t="shared" si="1"/>
        <v>#DIV/0!</v>
      </c>
    </row>
    <row r="18" spans="1:8" ht="20.100000000000001" customHeight="1">
      <c r="A18" s="37" t="s">
        <v>286</v>
      </c>
      <c r="B18" s="79">
        <v>3100</v>
      </c>
      <c r="C18" s="32">
        <v>-12198</v>
      </c>
      <c r="D18" s="32">
        <v>-14980</v>
      </c>
      <c r="E18" s="32">
        <v>-11050</v>
      </c>
      <c r="F18" s="32">
        <v>-14980</v>
      </c>
      <c r="G18" s="33">
        <f t="shared" si="0"/>
        <v>-3930</v>
      </c>
      <c r="H18" s="80">
        <f t="shared" si="1"/>
        <v>135.56561085972851</v>
      </c>
    </row>
    <row r="19" spans="1:8" ht="19.5" customHeight="1">
      <c r="A19" s="35" t="s">
        <v>287</v>
      </c>
      <c r="B19" s="11">
        <v>3110</v>
      </c>
      <c r="C19" s="174">
        <v>-5266</v>
      </c>
      <c r="D19" s="174">
        <v>-5431</v>
      </c>
      <c r="E19" s="193">
        <v>-6150</v>
      </c>
      <c r="F19" s="174">
        <v>-5431</v>
      </c>
      <c r="G19" s="30">
        <f t="shared" si="0"/>
        <v>719</v>
      </c>
      <c r="H19" s="77">
        <f t="shared" si="1"/>
        <v>88.308943089430898</v>
      </c>
    </row>
    <row r="20" spans="1:8" ht="19.5" customHeight="1">
      <c r="A20" s="35" t="s">
        <v>288</v>
      </c>
      <c r="B20" s="11">
        <v>3120</v>
      </c>
      <c r="C20" s="174">
        <v>-6932</v>
      </c>
      <c r="D20" s="174">
        <v>-9549</v>
      </c>
      <c r="E20" s="193">
        <v>-4900</v>
      </c>
      <c r="F20" s="174">
        <v>9549</v>
      </c>
      <c r="G20" s="30">
        <f t="shared" si="0"/>
        <v>14449</v>
      </c>
      <c r="H20" s="77">
        <f t="shared" si="1"/>
        <v>-194.87755102040816</v>
      </c>
    </row>
    <row r="21" spans="1:8" ht="19.5" customHeight="1">
      <c r="A21" s="35" t="s">
        <v>289</v>
      </c>
      <c r="B21" s="11">
        <v>3130</v>
      </c>
      <c r="C21" s="182">
        <f>SUM(C22:C24)</f>
        <v>0</v>
      </c>
      <c r="D21" s="182">
        <f>SUM(D22:D24)</f>
        <v>0</v>
      </c>
      <c r="E21" s="182">
        <f>SUM(E22:E24)</f>
        <v>0</v>
      </c>
      <c r="F21" s="182">
        <f>SUM(F22:F24)</f>
        <v>0</v>
      </c>
      <c r="G21" s="30">
        <f t="shared" si="0"/>
        <v>0</v>
      </c>
      <c r="H21" s="77" t="e">
        <f t="shared" si="1"/>
        <v>#DIV/0!</v>
      </c>
    </row>
    <row r="22" spans="1:8" ht="19.5" customHeight="1">
      <c r="A22" s="35" t="s">
        <v>283</v>
      </c>
      <c r="B22" s="11">
        <v>3131</v>
      </c>
      <c r="C22" s="190" t="s">
        <v>196</v>
      </c>
      <c r="D22" s="190" t="s">
        <v>196</v>
      </c>
      <c r="E22" s="190" t="s">
        <v>196</v>
      </c>
      <c r="F22" s="190" t="s">
        <v>196</v>
      </c>
      <c r="G22" s="30" t="e">
        <f t="shared" si="0"/>
        <v>#VALUE!</v>
      </c>
      <c r="H22" s="77" t="e">
        <f t="shared" si="1"/>
        <v>#VALUE!</v>
      </c>
    </row>
    <row r="23" spans="1:8" ht="19.5" customHeight="1">
      <c r="A23" s="35" t="s">
        <v>284</v>
      </c>
      <c r="B23" s="11">
        <v>3132</v>
      </c>
      <c r="C23" s="190" t="s">
        <v>196</v>
      </c>
      <c r="D23" s="190" t="s">
        <v>196</v>
      </c>
      <c r="E23" s="190" t="s">
        <v>196</v>
      </c>
      <c r="F23" s="190" t="s">
        <v>196</v>
      </c>
      <c r="G23" s="30" t="e">
        <f t="shared" si="0"/>
        <v>#VALUE!</v>
      </c>
      <c r="H23" s="77" t="e">
        <f t="shared" si="1"/>
        <v>#VALUE!</v>
      </c>
    </row>
    <row r="24" spans="1:8" ht="19.5" customHeight="1">
      <c r="A24" s="35" t="s">
        <v>285</v>
      </c>
      <c r="B24" s="11">
        <v>3133</v>
      </c>
      <c r="C24" s="190" t="s">
        <v>196</v>
      </c>
      <c r="D24" s="190" t="s">
        <v>196</v>
      </c>
      <c r="E24" s="190" t="s">
        <v>196</v>
      </c>
      <c r="F24" s="190" t="s">
        <v>196</v>
      </c>
      <c r="G24" s="30" t="e">
        <f t="shared" si="0"/>
        <v>#VALUE!</v>
      </c>
      <c r="H24" s="77" t="e">
        <f t="shared" si="1"/>
        <v>#VALUE!</v>
      </c>
    </row>
    <row r="25" spans="1:8" ht="19.5" customHeight="1">
      <c r="A25" s="35" t="s">
        <v>290</v>
      </c>
      <c r="B25" s="11">
        <v>3140</v>
      </c>
      <c r="C25" s="182">
        <f>SUM(C26:C31,C34)</f>
        <v>0</v>
      </c>
      <c r="D25" s="182">
        <f>SUM(D26:D31,D34)</f>
        <v>0</v>
      </c>
      <c r="E25" s="182">
        <f>SUM(E26:E31,E34)</f>
        <v>0</v>
      </c>
      <c r="F25" s="182">
        <f>SUM(F26:F31,F34)</f>
        <v>0</v>
      </c>
      <c r="G25" s="30">
        <f t="shared" si="0"/>
        <v>0</v>
      </c>
      <c r="H25" s="77" t="e">
        <f t="shared" si="1"/>
        <v>#DIV/0!</v>
      </c>
    </row>
    <row r="26" spans="1:8" ht="19.5" customHeight="1">
      <c r="A26" s="35" t="s">
        <v>98</v>
      </c>
      <c r="B26" s="11">
        <v>3141</v>
      </c>
      <c r="C26" s="190" t="s">
        <v>196</v>
      </c>
      <c r="D26" s="190" t="s">
        <v>196</v>
      </c>
      <c r="E26" s="190" t="s">
        <v>196</v>
      </c>
      <c r="F26" s="190" t="s">
        <v>196</v>
      </c>
      <c r="G26" s="30" t="e">
        <f t="shared" si="0"/>
        <v>#VALUE!</v>
      </c>
      <c r="H26" s="77" t="e">
        <f t="shared" si="1"/>
        <v>#VALUE!</v>
      </c>
    </row>
    <row r="27" spans="1:8" ht="19.5" customHeight="1">
      <c r="A27" s="35" t="s">
        <v>291</v>
      </c>
      <c r="B27" s="11">
        <v>3142</v>
      </c>
      <c r="C27" s="190" t="s">
        <v>196</v>
      </c>
      <c r="D27" s="190" t="s">
        <v>196</v>
      </c>
      <c r="E27" s="190" t="s">
        <v>196</v>
      </c>
      <c r="F27" s="190" t="s">
        <v>196</v>
      </c>
      <c r="G27" s="30" t="e">
        <f t="shared" si="0"/>
        <v>#VALUE!</v>
      </c>
      <c r="H27" s="77" t="e">
        <f t="shared" si="1"/>
        <v>#VALUE!</v>
      </c>
    </row>
    <row r="28" spans="1:8" ht="19.5" customHeight="1">
      <c r="A28" s="35" t="s">
        <v>101</v>
      </c>
      <c r="B28" s="11">
        <v>3143</v>
      </c>
      <c r="C28" s="30" t="s">
        <v>196</v>
      </c>
      <c r="D28" s="30" t="s">
        <v>196</v>
      </c>
      <c r="E28" s="30" t="s">
        <v>196</v>
      </c>
      <c r="F28" s="30" t="s">
        <v>196</v>
      </c>
      <c r="G28" s="30" t="e">
        <f t="shared" si="0"/>
        <v>#VALUE!</v>
      </c>
      <c r="H28" s="77" t="e">
        <f t="shared" si="1"/>
        <v>#VALUE!</v>
      </c>
    </row>
    <row r="29" spans="1:8" ht="20.100000000000001" customHeight="1">
      <c r="A29" s="35" t="s">
        <v>292</v>
      </c>
      <c r="B29" s="11">
        <v>3144</v>
      </c>
      <c r="C29" s="30" t="s">
        <v>196</v>
      </c>
      <c r="D29" s="30" t="s">
        <v>196</v>
      </c>
      <c r="E29" s="30" t="s">
        <v>196</v>
      </c>
      <c r="F29" s="30" t="s">
        <v>196</v>
      </c>
      <c r="G29" s="30" t="e">
        <f t="shared" si="0"/>
        <v>#VALUE!</v>
      </c>
      <c r="H29" s="77" t="e">
        <f t="shared" si="1"/>
        <v>#VALUE!</v>
      </c>
    </row>
    <row r="30" spans="1:8" ht="20.100000000000001" customHeight="1">
      <c r="A30" s="35" t="s">
        <v>256</v>
      </c>
      <c r="B30" s="11">
        <v>3145</v>
      </c>
      <c r="C30" s="190" t="s">
        <v>196</v>
      </c>
      <c r="D30" s="190" t="s">
        <v>196</v>
      </c>
      <c r="E30" s="190" t="s">
        <v>196</v>
      </c>
      <c r="F30" s="190" t="s">
        <v>196</v>
      </c>
      <c r="G30" s="30" t="e">
        <f t="shared" si="0"/>
        <v>#VALUE!</v>
      </c>
      <c r="H30" s="77" t="e">
        <f t="shared" si="1"/>
        <v>#VALUE!</v>
      </c>
    </row>
    <row r="31" spans="1:8" ht="20.100000000000001" customHeight="1">
      <c r="A31" s="35" t="s">
        <v>293</v>
      </c>
      <c r="B31" s="11">
        <v>3146</v>
      </c>
      <c r="C31" s="182">
        <f>SUM(C32,C33)</f>
        <v>0</v>
      </c>
      <c r="D31" s="182">
        <f>SUM(D32,D33)</f>
        <v>0</v>
      </c>
      <c r="E31" s="182">
        <f>SUM(E32,E33)</f>
        <v>0</v>
      </c>
      <c r="F31" s="182">
        <f>SUM(F32,F33)</f>
        <v>0</v>
      </c>
      <c r="G31" s="30">
        <f t="shared" si="0"/>
        <v>0</v>
      </c>
      <c r="H31" s="77" t="e">
        <f t="shared" si="1"/>
        <v>#DIV/0!</v>
      </c>
    </row>
    <row r="32" spans="1:8" ht="19.5" customHeight="1">
      <c r="A32" s="35" t="s">
        <v>294</v>
      </c>
      <c r="B32" s="11" t="s">
        <v>295</v>
      </c>
      <c r="C32" s="190" t="s">
        <v>196</v>
      </c>
      <c r="D32" s="190" t="s">
        <v>196</v>
      </c>
      <c r="E32" s="190" t="s">
        <v>196</v>
      </c>
      <c r="F32" s="190" t="s">
        <v>196</v>
      </c>
      <c r="G32" s="30" t="e">
        <f t="shared" si="0"/>
        <v>#VALUE!</v>
      </c>
      <c r="H32" s="77" t="e">
        <f t="shared" si="1"/>
        <v>#VALUE!</v>
      </c>
    </row>
    <row r="33" spans="1:8" ht="36">
      <c r="A33" s="35" t="s">
        <v>296</v>
      </c>
      <c r="B33" s="11" t="s">
        <v>297</v>
      </c>
      <c r="C33" s="190" t="s">
        <v>196</v>
      </c>
      <c r="D33" s="190" t="s">
        <v>196</v>
      </c>
      <c r="E33" s="190" t="s">
        <v>196</v>
      </c>
      <c r="F33" s="190" t="s">
        <v>196</v>
      </c>
      <c r="G33" s="30" t="e">
        <f t="shared" si="0"/>
        <v>#VALUE!</v>
      </c>
      <c r="H33" s="77" t="e">
        <f t="shared" si="1"/>
        <v>#VALUE!</v>
      </c>
    </row>
    <row r="34" spans="1:8" ht="20.100000000000001" customHeight="1">
      <c r="A34" s="35" t="s">
        <v>298</v>
      </c>
      <c r="B34" s="11">
        <v>3150</v>
      </c>
      <c r="C34" s="30" t="s">
        <v>196</v>
      </c>
      <c r="D34" s="30" t="s">
        <v>196</v>
      </c>
      <c r="E34" s="30" t="s">
        <v>196</v>
      </c>
      <c r="F34" s="30" t="s">
        <v>196</v>
      </c>
      <c r="G34" s="30" t="e">
        <f t="shared" si="0"/>
        <v>#VALUE!</v>
      </c>
      <c r="H34" s="77" t="e">
        <f t="shared" si="1"/>
        <v>#VALUE!</v>
      </c>
    </row>
    <row r="35" spans="1:8" ht="20.100000000000001" customHeight="1">
      <c r="A35" s="35" t="s">
        <v>299</v>
      </c>
      <c r="B35" s="11">
        <v>3160</v>
      </c>
      <c r="C35" s="30" t="s">
        <v>196</v>
      </c>
      <c r="D35" s="30" t="s">
        <v>196</v>
      </c>
      <c r="E35" s="30" t="s">
        <v>196</v>
      </c>
      <c r="F35" s="30" t="s">
        <v>196</v>
      </c>
      <c r="G35" s="30" t="e">
        <f t="shared" si="0"/>
        <v>#VALUE!</v>
      </c>
      <c r="H35" s="77" t="e">
        <f t="shared" si="1"/>
        <v>#VALUE!</v>
      </c>
    </row>
    <row r="36" spans="1:8" ht="20.100000000000001" customHeight="1">
      <c r="A36" s="35" t="s">
        <v>200</v>
      </c>
      <c r="B36" s="11">
        <v>3170</v>
      </c>
      <c r="C36" s="30" t="s">
        <v>196</v>
      </c>
      <c r="D36" s="30" t="s">
        <v>196</v>
      </c>
      <c r="E36" s="30" t="s">
        <v>196</v>
      </c>
      <c r="F36" s="30" t="s">
        <v>196</v>
      </c>
      <c r="G36" s="30" t="e">
        <f t="shared" si="0"/>
        <v>#VALUE!</v>
      </c>
      <c r="H36" s="77" t="e">
        <f t="shared" si="1"/>
        <v>#VALUE!</v>
      </c>
    </row>
    <row r="37" spans="1:8" ht="20.100000000000001" customHeight="1">
      <c r="A37" s="103" t="s">
        <v>113</v>
      </c>
      <c r="B37" s="104">
        <v>3195</v>
      </c>
      <c r="C37" s="32">
        <v>-6472</v>
      </c>
      <c r="D37" s="32">
        <v>-1218</v>
      </c>
      <c r="E37" s="32">
        <v>-35.200000000000003</v>
      </c>
      <c r="F37" s="32">
        <v>-1218</v>
      </c>
      <c r="G37" s="33">
        <f t="shared" si="0"/>
        <v>-1182.8</v>
      </c>
      <c r="H37" s="80">
        <f t="shared" si="1"/>
        <v>3460.2272727272725</v>
      </c>
    </row>
    <row r="38" spans="1:8" ht="20.100000000000001" customHeight="1">
      <c r="A38" s="97" t="s">
        <v>300</v>
      </c>
      <c r="B38" s="98"/>
      <c r="C38" s="98"/>
      <c r="D38" s="98"/>
      <c r="E38" s="98"/>
      <c r="F38" s="98"/>
      <c r="G38" s="30">
        <f t="shared" si="0"/>
        <v>0</v>
      </c>
      <c r="H38" s="77" t="e">
        <f t="shared" si="1"/>
        <v>#DIV/0!</v>
      </c>
    </row>
    <row r="39" spans="1:8" ht="20.100000000000001" customHeight="1">
      <c r="A39" s="100" t="s">
        <v>301</v>
      </c>
      <c r="B39" s="101">
        <v>3200</v>
      </c>
      <c r="C39" s="32">
        <f>SUM(C40:C43)</f>
        <v>0</v>
      </c>
      <c r="D39" s="32">
        <f>SUM(D40:D43)</f>
        <v>0</v>
      </c>
      <c r="E39" s="32">
        <f>SUM(E40:E43)</f>
        <v>0</v>
      </c>
      <c r="F39" s="32">
        <f>SUM(F40:F43)</f>
        <v>0</v>
      </c>
      <c r="G39" s="33">
        <f t="shared" si="0"/>
        <v>0</v>
      </c>
      <c r="H39" s="80" t="e">
        <f t="shared" si="1"/>
        <v>#DIV/0!</v>
      </c>
    </row>
    <row r="40" spans="1:8" ht="20.100000000000001" customHeight="1">
      <c r="A40" s="35" t="s">
        <v>302</v>
      </c>
      <c r="B40" s="11">
        <v>3210</v>
      </c>
      <c r="C40" s="30"/>
      <c r="D40" s="30"/>
      <c r="E40" s="30"/>
      <c r="F40" s="30"/>
      <c r="G40" s="30">
        <f t="shared" si="0"/>
        <v>0</v>
      </c>
      <c r="H40" s="77" t="e">
        <f t="shared" si="1"/>
        <v>#DIV/0!</v>
      </c>
    </row>
    <row r="41" spans="1:8" ht="20.100000000000001" customHeight="1">
      <c r="A41" s="35" t="s">
        <v>303</v>
      </c>
      <c r="B41" s="11">
        <v>3220</v>
      </c>
      <c r="C41" s="30"/>
      <c r="D41" s="30"/>
      <c r="E41" s="30"/>
      <c r="F41" s="30"/>
      <c r="G41" s="30">
        <f t="shared" si="0"/>
        <v>0</v>
      </c>
      <c r="H41" s="77" t="e">
        <f t="shared" si="1"/>
        <v>#DIV/0!</v>
      </c>
    </row>
    <row r="42" spans="1:8" ht="20.100000000000001" customHeight="1">
      <c r="A42" s="35" t="s">
        <v>304</v>
      </c>
      <c r="B42" s="11">
        <v>3230</v>
      </c>
      <c r="C42" s="30"/>
      <c r="D42" s="30"/>
      <c r="E42" s="30"/>
      <c r="F42" s="30"/>
      <c r="G42" s="30">
        <f t="shared" si="0"/>
        <v>0</v>
      </c>
      <c r="H42" s="77" t="e">
        <f t="shared" si="1"/>
        <v>#DIV/0!</v>
      </c>
    </row>
    <row r="43" spans="1:8" ht="20.100000000000001" customHeight="1">
      <c r="A43" s="35" t="s">
        <v>305</v>
      </c>
      <c r="B43" s="11">
        <v>3240</v>
      </c>
      <c r="C43" s="30"/>
      <c r="D43" s="30"/>
      <c r="E43" s="30"/>
      <c r="F43" s="30"/>
      <c r="G43" s="30">
        <f t="shared" si="0"/>
        <v>0</v>
      </c>
      <c r="H43" s="77" t="e">
        <f t="shared" si="1"/>
        <v>#DIV/0!</v>
      </c>
    </row>
    <row r="44" spans="1:8" ht="20.100000000000001" customHeight="1">
      <c r="A44" s="37" t="s">
        <v>306</v>
      </c>
      <c r="B44" s="79">
        <v>3255</v>
      </c>
      <c r="C44" s="32">
        <v>-6819</v>
      </c>
      <c r="D44" s="32">
        <v>-1456</v>
      </c>
      <c r="E44" s="32">
        <v>-4990</v>
      </c>
      <c r="F44" s="32">
        <v>-1456</v>
      </c>
      <c r="G44" s="33">
        <f t="shared" si="0"/>
        <v>3534</v>
      </c>
      <c r="H44" s="80">
        <f t="shared" si="1"/>
        <v>29.178356713426858</v>
      </c>
    </row>
    <row r="45" spans="1:8" ht="20.100000000000001" customHeight="1">
      <c r="A45" s="35" t="s">
        <v>307</v>
      </c>
      <c r="B45" s="11">
        <v>3260</v>
      </c>
      <c r="C45" s="30">
        <v>-6819</v>
      </c>
      <c r="D45" s="30">
        <v>-130</v>
      </c>
      <c r="E45" s="30" t="s">
        <v>196</v>
      </c>
      <c r="F45" s="30">
        <v>-130</v>
      </c>
      <c r="G45" s="30" t="e">
        <f t="shared" si="0"/>
        <v>#VALUE!</v>
      </c>
      <c r="H45" s="77" t="e">
        <f t="shared" si="1"/>
        <v>#VALUE!</v>
      </c>
    </row>
    <row r="46" spans="1:8" ht="20.100000000000001" customHeight="1">
      <c r="A46" s="35" t="s">
        <v>308</v>
      </c>
      <c r="B46" s="11">
        <v>3265</v>
      </c>
      <c r="C46" s="30" t="s">
        <v>196</v>
      </c>
      <c r="D46" s="30" t="s">
        <v>196</v>
      </c>
      <c r="E46" s="30" t="s">
        <v>196</v>
      </c>
      <c r="F46" s="30" t="s">
        <v>196</v>
      </c>
      <c r="G46" s="30" t="e">
        <f t="shared" si="0"/>
        <v>#VALUE!</v>
      </c>
      <c r="H46" s="77" t="e">
        <f t="shared" si="1"/>
        <v>#VALUE!</v>
      </c>
    </row>
    <row r="47" spans="1:8" ht="20.100000000000001" customHeight="1">
      <c r="A47" s="35" t="s">
        <v>309</v>
      </c>
      <c r="B47" s="11">
        <v>3270</v>
      </c>
      <c r="C47" s="30" t="s">
        <v>196</v>
      </c>
      <c r="D47" s="30" t="s">
        <v>196</v>
      </c>
      <c r="E47" s="30" t="s">
        <v>196</v>
      </c>
      <c r="F47" s="30" t="s">
        <v>196</v>
      </c>
      <c r="G47" s="30" t="e">
        <f t="shared" si="0"/>
        <v>#VALUE!</v>
      </c>
      <c r="H47" s="77" t="e">
        <f t="shared" si="1"/>
        <v>#VALUE!</v>
      </c>
    </row>
    <row r="48" spans="1:8" ht="20.100000000000001" customHeight="1">
      <c r="A48" s="35" t="s">
        <v>310</v>
      </c>
      <c r="B48" s="11">
        <v>3275</v>
      </c>
      <c r="C48" s="30" t="s">
        <v>196</v>
      </c>
      <c r="D48" s="30" t="s">
        <v>196</v>
      </c>
      <c r="E48" s="30" t="s">
        <v>196</v>
      </c>
      <c r="F48" s="30" t="s">
        <v>196</v>
      </c>
      <c r="G48" s="30" t="e">
        <f t="shared" si="0"/>
        <v>#VALUE!</v>
      </c>
      <c r="H48" s="77" t="e">
        <f t="shared" si="1"/>
        <v>#VALUE!</v>
      </c>
    </row>
    <row r="49" spans="1:8" ht="20.100000000000001" customHeight="1">
      <c r="A49" s="35" t="s">
        <v>464</v>
      </c>
      <c r="B49" s="11">
        <v>3280</v>
      </c>
      <c r="C49" s="30" t="s">
        <v>196</v>
      </c>
      <c r="D49" s="30">
        <v>-57</v>
      </c>
      <c r="E49" s="30" t="s">
        <v>196</v>
      </c>
      <c r="F49" s="30" t="s">
        <v>196</v>
      </c>
      <c r="G49" s="30" t="e">
        <f t="shared" si="0"/>
        <v>#VALUE!</v>
      </c>
      <c r="H49" s="77" t="e">
        <f t="shared" si="1"/>
        <v>#VALUE!</v>
      </c>
    </row>
    <row r="50" spans="1:8" ht="20.100000000000001" customHeight="1">
      <c r="A50" s="105" t="s">
        <v>114</v>
      </c>
      <c r="B50" s="104">
        <v>3295</v>
      </c>
      <c r="C50" s="32">
        <v>-6819</v>
      </c>
      <c r="D50" s="32">
        <v>-1456</v>
      </c>
      <c r="E50" s="32">
        <v>-4990</v>
      </c>
      <c r="F50" s="32">
        <v>-1456</v>
      </c>
      <c r="G50" s="33">
        <f t="shared" si="0"/>
        <v>3534</v>
      </c>
      <c r="H50" s="80">
        <f t="shared" si="1"/>
        <v>29.178356713426858</v>
      </c>
    </row>
    <row r="51" spans="1:8" ht="20.100000000000001" customHeight="1">
      <c r="A51" s="97" t="s">
        <v>311</v>
      </c>
      <c r="B51" s="98"/>
      <c r="C51" s="98"/>
      <c r="D51" s="98"/>
      <c r="E51" s="98"/>
      <c r="F51" s="98"/>
      <c r="G51" s="30">
        <f t="shared" si="0"/>
        <v>0</v>
      </c>
      <c r="H51" s="77" t="e">
        <f t="shared" si="1"/>
        <v>#DIV/0!</v>
      </c>
    </row>
    <row r="52" spans="1:8" ht="20.100000000000001" customHeight="1">
      <c r="A52" s="37" t="s">
        <v>312</v>
      </c>
      <c r="B52" s="79">
        <v>3300</v>
      </c>
      <c r="C52" s="32">
        <f>SUM(C53,C54,C58)</f>
        <v>0</v>
      </c>
      <c r="D52" s="32">
        <f>SUM(D53,D54,D58)</f>
        <v>0</v>
      </c>
      <c r="E52" s="32">
        <v>-4990</v>
      </c>
      <c r="F52" s="32">
        <f>SUM(F53,F54,F58)</f>
        <v>0</v>
      </c>
      <c r="G52" s="33">
        <f t="shared" si="0"/>
        <v>4990</v>
      </c>
      <c r="H52" s="80">
        <f t="shared" si="1"/>
        <v>0</v>
      </c>
    </row>
    <row r="53" spans="1:8" ht="20.100000000000001" customHeight="1">
      <c r="A53" s="35" t="s">
        <v>313</v>
      </c>
      <c r="B53" s="11">
        <v>3310</v>
      </c>
      <c r="C53" s="30"/>
      <c r="D53" s="30"/>
      <c r="E53" s="30">
        <v>-4990</v>
      </c>
      <c r="F53" s="30"/>
      <c r="G53" s="30">
        <f t="shared" si="0"/>
        <v>4990</v>
      </c>
      <c r="H53" s="77">
        <f t="shared" si="1"/>
        <v>0</v>
      </c>
    </row>
    <row r="54" spans="1:8" ht="20.100000000000001" customHeight="1">
      <c r="A54" s="35" t="s">
        <v>314</v>
      </c>
      <c r="B54" s="11">
        <v>3320</v>
      </c>
      <c r="C54" s="60">
        <f>SUM(C55:C57)</f>
        <v>0</v>
      </c>
      <c r="D54" s="60">
        <f>SUM(D55:D57)</f>
        <v>0</v>
      </c>
      <c r="E54" s="60">
        <f>SUM(E55:E57)</f>
        <v>0</v>
      </c>
      <c r="F54" s="60">
        <f>SUM(F55:F57)</f>
        <v>0</v>
      </c>
      <c r="G54" s="30">
        <f t="shared" si="0"/>
        <v>0</v>
      </c>
      <c r="H54" s="77" t="e">
        <f t="shared" si="1"/>
        <v>#DIV/0!</v>
      </c>
    </row>
    <row r="55" spans="1:8" ht="20.100000000000001" customHeight="1">
      <c r="A55" s="35" t="s">
        <v>283</v>
      </c>
      <c r="B55" s="11">
        <v>3321</v>
      </c>
      <c r="C55" s="30"/>
      <c r="D55" s="30"/>
      <c r="E55" s="30"/>
      <c r="F55" s="30"/>
      <c r="G55" s="30">
        <f t="shared" si="0"/>
        <v>0</v>
      </c>
      <c r="H55" s="77" t="e">
        <f t="shared" si="1"/>
        <v>#DIV/0!</v>
      </c>
    </row>
    <row r="56" spans="1:8" ht="20.100000000000001" customHeight="1">
      <c r="A56" s="35" t="s">
        <v>284</v>
      </c>
      <c r="B56" s="11">
        <v>3322</v>
      </c>
      <c r="C56" s="30"/>
      <c r="D56" s="30"/>
      <c r="E56" s="30"/>
      <c r="F56" s="30"/>
      <c r="G56" s="30">
        <f t="shared" si="0"/>
        <v>0</v>
      </c>
      <c r="H56" s="77" t="e">
        <f t="shared" si="1"/>
        <v>#DIV/0!</v>
      </c>
    </row>
    <row r="57" spans="1:8" ht="20.100000000000001" customHeight="1">
      <c r="A57" s="35" t="s">
        <v>285</v>
      </c>
      <c r="B57" s="11">
        <v>3323</v>
      </c>
      <c r="C57" s="30"/>
      <c r="D57" s="30"/>
      <c r="E57" s="30"/>
      <c r="F57" s="30"/>
      <c r="G57" s="30">
        <f t="shared" si="0"/>
        <v>0</v>
      </c>
      <c r="H57" s="77" t="e">
        <f t="shared" si="1"/>
        <v>#DIV/0!</v>
      </c>
    </row>
    <row r="58" spans="1:8" ht="20.100000000000001" customHeight="1">
      <c r="A58" s="35" t="s">
        <v>305</v>
      </c>
      <c r="B58" s="11">
        <v>3340</v>
      </c>
      <c r="C58" s="30"/>
      <c r="D58" s="30"/>
      <c r="E58" s="30"/>
      <c r="F58" s="30"/>
      <c r="G58" s="30">
        <f t="shared" si="0"/>
        <v>0</v>
      </c>
      <c r="H58" s="77" t="e">
        <f t="shared" si="1"/>
        <v>#DIV/0!</v>
      </c>
    </row>
    <row r="59" spans="1:8" ht="20.100000000000001" customHeight="1">
      <c r="A59" s="37" t="s">
        <v>315</v>
      </c>
      <c r="B59" s="79">
        <v>3345</v>
      </c>
      <c r="C59" s="32">
        <f>SUM(C60,C61,C65,C66)</f>
        <v>0</v>
      </c>
      <c r="D59" s="32">
        <f>SUM(D60,D61,D65,D66)</f>
        <v>0</v>
      </c>
      <c r="E59" s="32">
        <f>SUM(E60,E61,E65,E66)</f>
        <v>0</v>
      </c>
      <c r="F59" s="32">
        <f>SUM(F60,F61,F65,F66)</f>
        <v>0</v>
      </c>
      <c r="G59" s="33">
        <f t="shared" si="0"/>
        <v>0</v>
      </c>
      <c r="H59" s="80" t="e">
        <f t="shared" si="1"/>
        <v>#DIV/0!</v>
      </c>
    </row>
    <row r="60" spans="1:8" ht="20.100000000000001" customHeight="1">
      <c r="A60" s="35" t="s">
        <v>316</v>
      </c>
      <c r="B60" s="11">
        <v>3350</v>
      </c>
      <c r="C60" s="30" t="s">
        <v>196</v>
      </c>
      <c r="D60" s="30" t="s">
        <v>196</v>
      </c>
      <c r="E60" s="30" t="s">
        <v>196</v>
      </c>
      <c r="F60" s="30" t="s">
        <v>196</v>
      </c>
      <c r="G60" s="30" t="e">
        <f t="shared" si="0"/>
        <v>#VALUE!</v>
      </c>
      <c r="H60" s="77" t="e">
        <f t="shared" si="1"/>
        <v>#VALUE!</v>
      </c>
    </row>
    <row r="61" spans="1:8" ht="20.100000000000001" customHeight="1">
      <c r="A61" s="35" t="s">
        <v>317</v>
      </c>
      <c r="B61" s="11">
        <v>3360</v>
      </c>
      <c r="C61" s="60">
        <f>SUM(C62:C64)</f>
        <v>0</v>
      </c>
      <c r="D61" s="60">
        <f>SUM(D62:D64)</f>
        <v>0</v>
      </c>
      <c r="E61" s="60">
        <f>SUM(E62:E64)</f>
        <v>0</v>
      </c>
      <c r="F61" s="60">
        <f>SUM(F62:F64)</f>
        <v>0</v>
      </c>
      <c r="G61" s="30">
        <f t="shared" si="0"/>
        <v>0</v>
      </c>
      <c r="H61" s="77" t="e">
        <f t="shared" si="1"/>
        <v>#DIV/0!</v>
      </c>
    </row>
    <row r="62" spans="1:8" ht="20.100000000000001" customHeight="1">
      <c r="A62" s="35" t="s">
        <v>283</v>
      </c>
      <c r="B62" s="11">
        <v>3361</v>
      </c>
      <c r="C62" s="30" t="s">
        <v>196</v>
      </c>
      <c r="D62" s="30" t="s">
        <v>196</v>
      </c>
      <c r="E62" s="30" t="s">
        <v>196</v>
      </c>
      <c r="F62" s="30" t="s">
        <v>196</v>
      </c>
      <c r="G62" s="30" t="e">
        <f t="shared" si="0"/>
        <v>#VALUE!</v>
      </c>
      <c r="H62" s="77" t="e">
        <f t="shared" si="1"/>
        <v>#VALUE!</v>
      </c>
    </row>
    <row r="63" spans="1:8" ht="20.100000000000001" customHeight="1">
      <c r="A63" s="35" t="s">
        <v>284</v>
      </c>
      <c r="B63" s="11">
        <v>3362</v>
      </c>
      <c r="C63" s="30" t="s">
        <v>196</v>
      </c>
      <c r="D63" s="30" t="s">
        <v>196</v>
      </c>
      <c r="E63" s="30" t="s">
        <v>196</v>
      </c>
      <c r="F63" s="30" t="s">
        <v>196</v>
      </c>
      <c r="G63" s="30" t="e">
        <f t="shared" si="0"/>
        <v>#VALUE!</v>
      </c>
      <c r="H63" s="77" t="e">
        <f t="shared" si="1"/>
        <v>#VALUE!</v>
      </c>
    </row>
    <row r="64" spans="1:8" ht="20.100000000000001" customHeight="1">
      <c r="A64" s="35" t="s">
        <v>285</v>
      </c>
      <c r="B64" s="11">
        <v>3363</v>
      </c>
      <c r="C64" s="30" t="s">
        <v>196</v>
      </c>
      <c r="D64" s="30" t="s">
        <v>196</v>
      </c>
      <c r="E64" s="30" t="s">
        <v>196</v>
      </c>
      <c r="F64" s="30" t="s">
        <v>196</v>
      </c>
      <c r="G64" s="30" t="e">
        <f t="shared" si="0"/>
        <v>#VALUE!</v>
      </c>
      <c r="H64" s="77" t="e">
        <f t="shared" si="1"/>
        <v>#VALUE!</v>
      </c>
    </row>
    <row r="65" spans="1:8" ht="20.100000000000001" customHeight="1">
      <c r="A65" s="35" t="s">
        <v>318</v>
      </c>
      <c r="B65" s="11">
        <v>3370</v>
      </c>
      <c r="C65" s="30" t="s">
        <v>196</v>
      </c>
      <c r="D65" s="30" t="s">
        <v>196</v>
      </c>
      <c r="E65" s="30" t="s">
        <v>196</v>
      </c>
      <c r="F65" s="30" t="s">
        <v>196</v>
      </c>
      <c r="G65" s="30" t="e">
        <f t="shared" si="0"/>
        <v>#VALUE!</v>
      </c>
      <c r="H65" s="77" t="e">
        <f t="shared" si="1"/>
        <v>#VALUE!</v>
      </c>
    </row>
    <row r="66" spans="1:8" ht="20.100000000000001" customHeight="1">
      <c r="A66" s="35" t="s">
        <v>200</v>
      </c>
      <c r="B66" s="11">
        <v>3380</v>
      </c>
      <c r="C66" s="30" t="s">
        <v>196</v>
      </c>
      <c r="D66" s="30" t="s">
        <v>196</v>
      </c>
      <c r="E66" s="30" t="s">
        <v>196</v>
      </c>
      <c r="F66" s="30" t="s">
        <v>196</v>
      </c>
      <c r="G66" s="30" t="e">
        <f t="shared" si="0"/>
        <v>#VALUE!</v>
      </c>
      <c r="H66" s="77" t="e">
        <f t="shared" si="1"/>
        <v>#VALUE!</v>
      </c>
    </row>
    <row r="67" spans="1:8" ht="20.100000000000001" customHeight="1">
      <c r="A67" s="37" t="s">
        <v>319</v>
      </c>
      <c r="B67" s="79">
        <v>3395</v>
      </c>
      <c r="C67" s="32">
        <f>SUM(C52,C59)</f>
        <v>0</v>
      </c>
      <c r="D67" s="32">
        <f>SUM(D52,D59)</f>
        <v>0</v>
      </c>
      <c r="E67" s="32">
        <f>SUM(E52,E59)</f>
        <v>-4990</v>
      </c>
      <c r="F67" s="32">
        <f>SUM(F52,F59)</f>
        <v>0</v>
      </c>
      <c r="G67" s="33">
        <f t="shared" si="0"/>
        <v>4990</v>
      </c>
      <c r="H67" s="80">
        <f t="shared" si="1"/>
        <v>0</v>
      </c>
    </row>
    <row r="68" spans="1:8" ht="20.100000000000001" customHeight="1">
      <c r="A68" s="106" t="s">
        <v>320</v>
      </c>
      <c r="B68" s="79">
        <v>3400</v>
      </c>
      <c r="C68" s="32">
        <v>-348</v>
      </c>
      <c r="D68" s="32">
        <v>-238</v>
      </c>
      <c r="E68" s="32">
        <v>-110</v>
      </c>
      <c r="F68" s="32">
        <v>-238</v>
      </c>
      <c r="G68" s="33">
        <f t="shared" si="0"/>
        <v>-128</v>
      </c>
      <c r="H68" s="80">
        <f t="shared" si="1"/>
        <v>216.36363636363635</v>
      </c>
    </row>
    <row r="69" spans="1:8" ht="20.100000000000001" customHeight="1">
      <c r="A69" s="35" t="s">
        <v>111</v>
      </c>
      <c r="B69" s="11">
        <v>3405</v>
      </c>
      <c r="C69" s="30">
        <v>996</v>
      </c>
      <c r="D69" s="30">
        <v>649</v>
      </c>
      <c r="E69" s="30">
        <v>260</v>
      </c>
      <c r="F69" s="30">
        <v>649</v>
      </c>
      <c r="G69" s="30">
        <f t="shared" si="0"/>
        <v>389</v>
      </c>
      <c r="H69" s="77">
        <f t="shared" si="1"/>
        <v>249.61538461538461</v>
      </c>
    </row>
    <row r="70" spans="1:8" ht="20.100000000000001" customHeight="1">
      <c r="A70" s="46" t="s">
        <v>116</v>
      </c>
      <c r="B70" s="11">
        <v>3410</v>
      </c>
      <c r="C70" s="30"/>
      <c r="D70" s="30"/>
      <c r="E70" s="30"/>
      <c r="F70" s="30"/>
      <c r="G70" s="30">
        <f t="shared" si="0"/>
        <v>0</v>
      </c>
      <c r="H70" s="77" t="e">
        <f t="shared" si="1"/>
        <v>#DIV/0!</v>
      </c>
    </row>
    <row r="71" spans="1:8" ht="20.100000000000001" customHeight="1">
      <c r="A71" s="35" t="s">
        <v>117</v>
      </c>
      <c r="B71" s="11">
        <v>3415</v>
      </c>
      <c r="C71" s="43">
        <v>648.6</v>
      </c>
      <c r="D71" s="43">
        <v>411</v>
      </c>
      <c r="E71" s="43">
        <v>370</v>
      </c>
      <c r="F71" s="43">
        <v>411</v>
      </c>
      <c r="G71" s="30">
        <f t="shared" si="0"/>
        <v>41</v>
      </c>
      <c r="H71" s="77">
        <f t="shared" si="1"/>
        <v>111.08108108108108</v>
      </c>
    </row>
    <row r="72" spans="1:8" s="107" customFormat="1">
      <c r="A72" s="74"/>
      <c r="B72" s="19"/>
      <c r="C72" s="19"/>
      <c r="D72" s="19"/>
      <c r="E72" s="19"/>
      <c r="F72" s="19"/>
      <c r="G72" s="19"/>
      <c r="H72" s="19"/>
    </row>
    <row r="73" spans="1:8" s="1" customFormat="1" ht="27.75" customHeight="1">
      <c r="A73" s="72" t="s">
        <v>249</v>
      </c>
      <c r="B73" s="2"/>
      <c r="C73" s="205" t="s">
        <v>268</v>
      </c>
      <c r="D73" s="205"/>
      <c r="E73" s="86"/>
      <c r="F73" s="211" t="s">
        <v>321</v>
      </c>
      <c r="G73" s="211"/>
      <c r="H73" s="211"/>
    </row>
    <row r="74" spans="1:8" ht="18.75" customHeight="1">
      <c r="A74" s="18" t="s">
        <v>322</v>
      </c>
      <c r="B74" s="1"/>
      <c r="C74" s="198" t="s">
        <v>190</v>
      </c>
      <c r="D74" s="198"/>
      <c r="E74" s="1"/>
      <c r="F74" s="198" t="s">
        <v>323</v>
      </c>
      <c r="G74" s="198"/>
      <c r="H74" s="198"/>
    </row>
  </sheetData>
  <sheetProtection selectLockedCells="1" selectUnlockedCells="1"/>
  <mergeCells count="9">
    <mergeCell ref="C73:D73"/>
    <mergeCell ref="F73:H73"/>
    <mergeCell ref="C74:D74"/>
    <mergeCell ref="F74:H74"/>
    <mergeCell ref="A1:H1"/>
    <mergeCell ref="A3:A4"/>
    <mergeCell ref="B3:B4"/>
    <mergeCell ref="C3:D3"/>
    <mergeCell ref="E3:H3"/>
  </mergeCells>
  <pageMargins left="1.1812499999999999" right="0.39374999999999999" top="0.78680555555555554" bottom="0.78749999999999998" header="0.19652777777777777" footer="0.51180555555555551"/>
  <pageSetup paperSize="9" scale="57" firstPageNumber="0" orientation="landscape" r:id="rId1"/>
  <headerFooter alignWithMargins="0">
    <oddHeader>&amp;C&amp;"Times New Roman,Обычный"&amp;14 9&amp;R&amp;"Times New Roman,Обычный"&amp;14Продовження додатка 3
Таблиця 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O145"/>
  <sheetViews>
    <sheetView zoomScale="75" zoomScaleNormal="75" zoomScaleSheetLayoutView="55" workbookViewId="0">
      <selection activeCell="G12" sqref="G12"/>
    </sheetView>
  </sheetViews>
  <sheetFormatPr defaultColWidth="9.109375" defaultRowHeight="18"/>
  <cols>
    <col min="1" max="1" width="82.33203125" style="1" customWidth="1"/>
    <col min="2" max="2" width="9.88671875" style="2" customWidth="1"/>
    <col min="3" max="7" width="25.6640625" style="2" customWidth="1"/>
    <col min="8" max="8" width="21.109375" style="2" customWidth="1"/>
    <col min="9" max="9" width="9.5546875" style="1" customWidth="1"/>
    <col min="10" max="10" width="9.88671875" style="1" customWidth="1"/>
    <col min="11" max="16384" width="9.109375" style="1"/>
  </cols>
  <sheetData>
    <row r="1" spans="1:15">
      <c r="A1" s="197"/>
      <c r="B1" s="197"/>
      <c r="C1" s="197"/>
      <c r="D1" s="197"/>
      <c r="E1" s="197"/>
      <c r="F1" s="197"/>
      <c r="G1" s="197"/>
      <c r="H1" s="197"/>
    </row>
    <row r="2" spans="1:15">
      <c r="A2" s="211"/>
      <c r="B2" s="211"/>
      <c r="C2" s="211"/>
      <c r="D2" s="211"/>
      <c r="E2" s="211"/>
      <c r="F2" s="211"/>
      <c r="G2" s="211"/>
      <c r="H2" s="211"/>
    </row>
    <row r="3" spans="1:15" ht="43.5" customHeight="1">
      <c r="A3" s="199" t="s">
        <v>27</v>
      </c>
      <c r="B3" s="200" t="s">
        <v>28</v>
      </c>
      <c r="C3" s="200" t="s">
        <v>29</v>
      </c>
      <c r="D3" s="200"/>
      <c r="E3" s="201" t="s">
        <v>30</v>
      </c>
      <c r="F3" s="201"/>
      <c r="G3" s="201"/>
      <c r="H3" s="201"/>
    </row>
    <row r="4" spans="1:15" ht="56.25" customHeight="1">
      <c r="A4" s="199"/>
      <c r="B4" s="200"/>
      <c r="C4" s="21" t="s">
        <v>31</v>
      </c>
      <c r="D4" s="21" t="s">
        <v>32</v>
      </c>
      <c r="E4" s="21" t="s">
        <v>33</v>
      </c>
      <c r="F4" s="21" t="s">
        <v>34</v>
      </c>
      <c r="G4" s="23" t="s">
        <v>35</v>
      </c>
      <c r="H4" s="23" t="s">
        <v>36</v>
      </c>
    </row>
    <row r="5" spans="1:15" ht="15.75" customHeight="1">
      <c r="A5" s="11">
        <v>1</v>
      </c>
      <c r="B5" s="21">
        <v>2</v>
      </c>
      <c r="C5" s="11">
        <v>3</v>
      </c>
      <c r="D5" s="21">
        <v>4</v>
      </c>
      <c r="E5" s="11">
        <v>5</v>
      </c>
      <c r="F5" s="21">
        <v>6</v>
      </c>
      <c r="G5" s="11">
        <v>7</v>
      </c>
      <c r="H5" s="21">
        <v>8</v>
      </c>
    </row>
    <row r="6" spans="1:15" s="24" customFormat="1" ht="34.799999999999997">
      <c r="A6" s="37" t="s">
        <v>324</v>
      </c>
      <c r="B6" s="50">
        <v>4000</v>
      </c>
      <c r="C6" s="61"/>
      <c r="D6" s="61">
        <v>1456</v>
      </c>
      <c r="E6" s="61">
        <v>4990</v>
      </c>
      <c r="F6" s="61">
        <v>1456</v>
      </c>
      <c r="G6" s="33">
        <f>F6-E6</f>
        <v>-3534</v>
      </c>
      <c r="H6" s="80">
        <f>(F6/E6)*100</f>
        <v>29.178356713426858</v>
      </c>
    </row>
    <row r="7" spans="1:15" ht="20.100000000000001" customHeight="1">
      <c r="A7" s="35" t="s">
        <v>120</v>
      </c>
      <c r="B7" s="50" t="s">
        <v>121</v>
      </c>
      <c r="C7" s="30"/>
      <c r="D7" s="30"/>
      <c r="E7" s="30"/>
      <c r="F7" s="30"/>
      <c r="G7" s="30">
        <f t="shared" ref="G7:G12" si="0">F7-E7</f>
        <v>0</v>
      </c>
      <c r="H7" s="77" t="e">
        <f t="shared" ref="H7:H12" si="1">(F7/E7)*100</f>
        <v>#DIV/0!</v>
      </c>
    </row>
    <row r="8" spans="1:15" ht="20.100000000000001" customHeight="1">
      <c r="A8" s="35" t="s">
        <v>122</v>
      </c>
      <c r="B8" s="50">
        <v>4020</v>
      </c>
      <c r="C8" s="30"/>
      <c r="D8" s="30">
        <v>130</v>
      </c>
      <c r="E8" s="30">
        <v>4990</v>
      </c>
      <c r="F8" s="30">
        <v>130</v>
      </c>
      <c r="G8" s="30">
        <f t="shared" si="0"/>
        <v>-4860</v>
      </c>
      <c r="H8" s="77">
        <f t="shared" si="1"/>
        <v>2.6052104208416833</v>
      </c>
      <c r="O8" s="3"/>
    </row>
    <row r="9" spans="1:15" ht="19.5" customHeight="1">
      <c r="A9" s="35" t="s">
        <v>123</v>
      </c>
      <c r="B9" s="50">
        <v>4030</v>
      </c>
      <c r="C9" s="30"/>
      <c r="D9" s="30"/>
      <c r="E9" s="30"/>
      <c r="F9" s="30"/>
      <c r="G9" s="30">
        <f t="shared" si="0"/>
        <v>0</v>
      </c>
      <c r="H9" s="77" t="e">
        <f t="shared" si="1"/>
        <v>#DIV/0!</v>
      </c>
      <c r="N9" s="3"/>
    </row>
    <row r="10" spans="1:15" ht="20.100000000000001" customHeight="1">
      <c r="A10" s="35" t="s">
        <v>124</v>
      </c>
      <c r="B10" s="50">
        <v>4040</v>
      </c>
      <c r="C10" s="30"/>
      <c r="D10" s="30"/>
      <c r="E10" s="30"/>
      <c r="F10" s="30"/>
      <c r="G10" s="30">
        <f t="shared" si="0"/>
        <v>0</v>
      </c>
      <c r="H10" s="77" t="e">
        <f t="shared" si="1"/>
        <v>#DIV/0!</v>
      </c>
    </row>
    <row r="11" spans="1:15" ht="36">
      <c r="A11" s="35" t="s">
        <v>125</v>
      </c>
      <c r="B11" s="50">
        <v>4050</v>
      </c>
      <c r="C11" s="30"/>
      <c r="D11" s="30"/>
      <c r="E11" s="30"/>
      <c r="F11" s="30"/>
      <c r="G11" s="30">
        <f t="shared" si="0"/>
        <v>0</v>
      </c>
      <c r="H11" s="77" t="e">
        <f t="shared" si="1"/>
        <v>#DIV/0!</v>
      </c>
    </row>
    <row r="12" spans="1:15">
      <c r="A12" s="35" t="s">
        <v>126</v>
      </c>
      <c r="B12" s="50">
        <v>4060</v>
      </c>
      <c r="C12" s="30"/>
      <c r="D12" s="30">
        <v>1326</v>
      </c>
      <c r="E12" s="30"/>
      <c r="F12" s="30">
        <v>1326</v>
      </c>
      <c r="G12" s="30">
        <f t="shared" si="0"/>
        <v>1326</v>
      </c>
      <c r="H12" s="77" t="e">
        <f t="shared" si="1"/>
        <v>#DIV/0!</v>
      </c>
    </row>
    <row r="13" spans="1:15">
      <c r="B13" s="1"/>
      <c r="C13" s="1"/>
      <c r="D13" s="1"/>
      <c r="E13" s="1"/>
      <c r="F13" s="1"/>
      <c r="G13" s="1"/>
      <c r="H13" s="1"/>
    </row>
    <row r="14" spans="1:15">
      <c r="B14" s="1"/>
      <c r="C14" s="1"/>
      <c r="D14" s="1"/>
      <c r="E14" s="1"/>
      <c r="F14" s="1"/>
      <c r="G14" s="1"/>
      <c r="H14" s="1"/>
    </row>
    <row r="15" spans="1:15" s="74" customFormat="1" ht="19.5" customHeight="1">
      <c r="A15" s="6"/>
      <c r="I15" s="1"/>
    </row>
    <row r="16" spans="1:15" ht="27.75" customHeight="1">
      <c r="A16" s="72" t="s">
        <v>325</v>
      </c>
      <c r="C16" s="205" t="s">
        <v>268</v>
      </c>
      <c r="D16" s="205"/>
      <c r="E16" s="86"/>
      <c r="F16" s="211" t="s">
        <v>326</v>
      </c>
      <c r="G16" s="211"/>
      <c r="H16" s="211"/>
    </row>
    <row r="17" spans="1:8" s="74" customFormat="1">
      <c r="A17" s="2" t="s">
        <v>327</v>
      </c>
      <c r="B17" s="1"/>
      <c r="C17" s="198" t="s">
        <v>190</v>
      </c>
      <c r="D17" s="198"/>
      <c r="E17" s="1"/>
      <c r="F17" s="198" t="s">
        <v>323</v>
      </c>
      <c r="G17" s="198"/>
      <c r="H17" s="198"/>
    </row>
    <row r="18" spans="1:8">
      <c r="A18" s="87"/>
    </row>
    <row r="19" spans="1:8">
      <c r="A19" s="87"/>
    </row>
    <row r="20" spans="1:8">
      <c r="A20" s="87"/>
    </row>
    <row r="21" spans="1:8">
      <c r="A21" s="87"/>
    </row>
    <row r="22" spans="1:8">
      <c r="A22" s="87"/>
    </row>
    <row r="23" spans="1:8">
      <c r="A23" s="87"/>
    </row>
    <row r="24" spans="1:8">
      <c r="A24" s="87"/>
    </row>
    <row r="25" spans="1:8">
      <c r="A25" s="87"/>
    </row>
    <row r="26" spans="1:8">
      <c r="A26" s="87"/>
    </row>
    <row r="27" spans="1:8">
      <c r="A27" s="87"/>
    </row>
    <row r="28" spans="1:8">
      <c r="A28" s="87"/>
    </row>
    <row r="29" spans="1:8">
      <c r="A29" s="87"/>
    </row>
    <row r="30" spans="1:8">
      <c r="A30" s="87"/>
    </row>
    <row r="31" spans="1:8">
      <c r="A31" s="87"/>
    </row>
    <row r="32" spans="1:8">
      <c r="A32" s="87"/>
    </row>
    <row r="33" spans="1:1">
      <c r="A33" s="87"/>
    </row>
    <row r="34" spans="1:1">
      <c r="A34" s="87"/>
    </row>
    <row r="35" spans="1:1">
      <c r="A35" s="87"/>
    </row>
    <row r="36" spans="1:1">
      <c r="A36" s="87"/>
    </row>
    <row r="37" spans="1:1">
      <c r="A37" s="87"/>
    </row>
    <row r="38" spans="1:1">
      <c r="A38" s="87"/>
    </row>
    <row r="39" spans="1:1">
      <c r="A39" s="87"/>
    </row>
    <row r="40" spans="1:1">
      <c r="A40" s="87"/>
    </row>
    <row r="41" spans="1:1">
      <c r="A41" s="87"/>
    </row>
    <row r="42" spans="1:1">
      <c r="A42" s="87"/>
    </row>
    <row r="43" spans="1:1">
      <c r="A43" s="87"/>
    </row>
    <row r="44" spans="1:1">
      <c r="A44" s="87"/>
    </row>
    <row r="45" spans="1:1">
      <c r="A45" s="87"/>
    </row>
    <row r="46" spans="1:1">
      <c r="A46" s="87"/>
    </row>
    <row r="47" spans="1:1">
      <c r="A47" s="87"/>
    </row>
    <row r="48" spans="1:1">
      <c r="A48" s="87"/>
    </row>
    <row r="49" spans="1:1">
      <c r="A49" s="87"/>
    </row>
    <row r="50" spans="1:1">
      <c r="A50" s="87"/>
    </row>
    <row r="51" spans="1:1">
      <c r="A51" s="87"/>
    </row>
    <row r="52" spans="1:1">
      <c r="A52" s="87"/>
    </row>
    <row r="53" spans="1:1">
      <c r="A53" s="87"/>
    </row>
    <row r="54" spans="1:1">
      <c r="A54" s="87"/>
    </row>
    <row r="55" spans="1:1">
      <c r="A55" s="87"/>
    </row>
    <row r="56" spans="1:1">
      <c r="A56" s="87"/>
    </row>
    <row r="57" spans="1:1">
      <c r="A57" s="87"/>
    </row>
    <row r="58" spans="1:1">
      <c r="A58" s="87"/>
    </row>
    <row r="59" spans="1:1">
      <c r="A59" s="87"/>
    </row>
    <row r="60" spans="1:1">
      <c r="A60" s="87"/>
    </row>
    <row r="61" spans="1:1">
      <c r="A61" s="87"/>
    </row>
    <row r="62" spans="1:1">
      <c r="A62" s="87"/>
    </row>
    <row r="63" spans="1:1">
      <c r="A63" s="87"/>
    </row>
    <row r="64" spans="1:1">
      <c r="A64" s="87"/>
    </row>
    <row r="65" spans="1:1">
      <c r="A65" s="87"/>
    </row>
    <row r="66" spans="1:1">
      <c r="A66" s="87"/>
    </row>
    <row r="67" spans="1:1">
      <c r="A67" s="87"/>
    </row>
    <row r="68" spans="1:1">
      <c r="A68" s="87"/>
    </row>
    <row r="69" spans="1:1">
      <c r="A69" s="87"/>
    </row>
    <row r="70" spans="1:1">
      <c r="A70" s="87"/>
    </row>
    <row r="71" spans="1:1">
      <c r="A71" s="87"/>
    </row>
    <row r="72" spans="1:1">
      <c r="A72" s="87"/>
    </row>
    <row r="73" spans="1:1">
      <c r="A73" s="87"/>
    </row>
    <row r="74" spans="1:1">
      <c r="A74" s="87"/>
    </row>
    <row r="75" spans="1:1">
      <c r="A75" s="87"/>
    </row>
    <row r="76" spans="1:1">
      <c r="A76" s="87"/>
    </row>
    <row r="77" spans="1:1">
      <c r="A77" s="87"/>
    </row>
    <row r="78" spans="1:1">
      <c r="A78" s="87"/>
    </row>
    <row r="79" spans="1:1">
      <c r="A79" s="87"/>
    </row>
    <row r="80" spans="1:1">
      <c r="A80" s="87"/>
    </row>
    <row r="81" spans="1:1">
      <c r="A81" s="87"/>
    </row>
    <row r="82" spans="1:1">
      <c r="A82" s="87"/>
    </row>
    <row r="83" spans="1:1">
      <c r="A83" s="87"/>
    </row>
    <row r="84" spans="1:1">
      <c r="A84" s="87"/>
    </row>
    <row r="85" spans="1:1">
      <c r="A85" s="87"/>
    </row>
    <row r="86" spans="1:1">
      <c r="A86" s="87"/>
    </row>
    <row r="87" spans="1:1">
      <c r="A87" s="87"/>
    </row>
    <row r="88" spans="1:1">
      <c r="A88" s="87"/>
    </row>
    <row r="89" spans="1:1">
      <c r="A89" s="87"/>
    </row>
    <row r="90" spans="1:1">
      <c r="A90" s="87"/>
    </row>
    <row r="91" spans="1:1">
      <c r="A91" s="87"/>
    </row>
    <row r="92" spans="1:1">
      <c r="A92" s="87"/>
    </row>
    <row r="93" spans="1:1">
      <c r="A93" s="87"/>
    </row>
    <row r="94" spans="1:1">
      <c r="A94" s="87"/>
    </row>
    <row r="95" spans="1:1">
      <c r="A95" s="87"/>
    </row>
    <row r="96" spans="1:1">
      <c r="A96" s="87"/>
    </row>
    <row r="97" spans="1:1">
      <c r="A97" s="87"/>
    </row>
    <row r="98" spans="1:1">
      <c r="A98" s="87"/>
    </row>
    <row r="99" spans="1:1">
      <c r="A99" s="87"/>
    </row>
    <row r="100" spans="1:1">
      <c r="A100" s="87"/>
    </row>
    <row r="101" spans="1:1">
      <c r="A101" s="87"/>
    </row>
    <row r="102" spans="1:1">
      <c r="A102" s="87"/>
    </row>
    <row r="103" spans="1:1">
      <c r="A103" s="87"/>
    </row>
    <row r="104" spans="1:1">
      <c r="A104" s="87"/>
    </row>
    <row r="105" spans="1:1">
      <c r="A105" s="87"/>
    </row>
    <row r="106" spans="1:1">
      <c r="A106" s="87"/>
    </row>
    <row r="107" spans="1:1">
      <c r="A107" s="87"/>
    </row>
    <row r="108" spans="1:1">
      <c r="A108" s="87"/>
    </row>
    <row r="109" spans="1:1">
      <c r="A109" s="87"/>
    </row>
    <row r="110" spans="1:1">
      <c r="A110" s="87"/>
    </row>
    <row r="111" spans="1:1">
      <c r="A111" s="87"/>
    </row>
    <row r="112" spans="1:1">
      <c r="A112" s="87"/>
    </row>
    <row r="113" spans="1:1">
      <c r="A113" s="87"/>
    </row>
    <row r="114" spans="1:1">
      <c r="A114" s="87"/>
    </row>
    <row r="115" spans="1:1">
      <c r="A115" s="87"/>
    </row>
    <row r="116" spans="1:1">
      <c r="A116" s="87"/>
    </row>
    <row r="117" spans="1:1">
      <c r="A117" s="87"/>
    </row>
    <row r="118" spans="1:1">
      <c r="A118" s="87"/>
    </row>
    <row r="119" spans="1:1">
      <c r="A119" s="87"/>
    </row>
    <row r="120" spans="1:1">
      <c r="A120" s="87"/>
    </row>
    <row r="121" spans="1:1">
      <c r="A121" s="87"/>
    </row>
    <row r="122" spans="1:1">
      <c r="A122" s="87"/>
    </row>
    <row r="123" spans="1:1">
      <c r="A123" s="87"/>
    </row>
    <row r="124" spans="1:1">
      <c r="A124" s="87"/>
    </row>
    <row r="125" spans="1:1">
      <c r="A125" s="87"/>
    </row>
    <row r="126" spans="1:1">
      <c r="A126" s="87"/>
    </row>
    <row r="127" spans="1:1">
      <c r="A127" s="87"/>
    </row>
    <row r="128" spans="1:1">
      <c r="A128" s="87"/>
    </row>
    <row r="129" spans="1:1">
      <c r="A129" s="87"/>
    </row>
    <row r="130" spans="1:1">
      <c r="A130" s="87"/>
    </row>
    <row r="131" spans="1:1">
      <c r="A131" s="87"/>
    </row>
    <row r="132" spans="1:1">
      <c r="A132" s="87"/>
    </row>
    <row r="133" spans="1:1">
      <c r="A133" s="87"/>
    </row>
    <row r="134" spans="1:1">
      <c r="A134" s="87"/>
    </row>
    <row r="135" spans="1:1">
      <c r="A135" s="87"/>
    </row>
    <row r="136" spans="1:1">
      <c r="A136" s="87"/>
    </row>
    <row r="137" spans="1:1">
      <c r="A137" s="87"/>
    </row>
    <row r="138" spans="1:1">
      <c r="A138" s="87"/>
    </row>
    <row r="139" spans="1:1">
      <c r="A139" s="87"/>
    </row>
    <row r="140" spans="1:1">
      <c r="A140" s="87"/>
    </row>
    <row r="141" spans="1:1">
      <c r="A141" s="87"/>
    </row>
    <row r="142" spans="1:1">
      <c r="A142" s="87"/>
    </row>
    <row r="143" spans="1:1">
      <c r="A143" s="87"/>
    </row>
    <row r="144" spans="1:1">
      <c r="A144" s="87"/>
    </row>
    <row r="145" spans="1:1">
      <c r="A145" s="87"/>
    </row>
  </sheetData>
  <sheetProtection selectLockedCells="1" selectUnlockedCells="1"/>
  <mergeCells count="10">
    <mergeCell ref="C16:D16"/>
    <mergeCell ref="F16:H16"/>
    <mergeCell ref="C17:D17"/>
    <mergeCell ref="F17:H17"/>
    <mergeCell ref="A1:H1"/>
    <mergeCell ref="A2:H2"/>
    <mergeCell ref="A3:A4"/>
    <mergeCell ref="B3:B4"/>
    <mergeCell ref="C3:D3"/>
    <mergeCell ref="E3:H3"/>
  </mergeCells>
  <pageMargins left="1.1812499999999999" right="0.39374999999999999" top="0.78749999999999998" bottom="0.78749999999999998" header="0.27569444444444446" footer="0.51180555555555551"/>
  <pageSetup paperSize="9" scale="54" firstPageNumber="9" orientation="landscape" useFirstPageNumber="1" r:id="rId1"/>
  <headerFooter alignWithMargins="0">
    <oddHeader xml:space="preserve">&amp;C&amp;"Times New Roman,Обычный"&amp;14 11&amp;R&amp;"Times New Roman,Обычный"&amp;14Продовження додатка 3
Таблиця 4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K28"/>
  <sheetViews>
    <sheetView zoomScale="75" zoomScaleNormal="75" zoomScaleSheetLayoutView="65" workbookViewId="0">
      <pane xSplit="1" ySplit="5" topLeftCell="B15" activePane="bottomRight" state="frozen"/>
      <selection pane="topRight" activeCell="B1" sqref="B1"/>
      <selection pane="bottomLeft" activeCell="A6" sqref="A6"/>
      <selection pane="bottomRight" activeCell="D18" sqref="D18"/>
    </sheetView>
  </sheetViews>
  <sheetFormatPr defaultColWidth="9.109375" defaultRowHeight="13.2"/>
  <cols>
    <col min="1" max="1" width="95" style="108" customWidth="1"/>
    <col min="2" max="2" width="19.44140625" style="108" customWidth="1"/>
    <col min="3" max="7" width="26" style="108" customWidth="1"/>
    <col min="8" max="8" width="81.5546875" style="108" customWidth="1"/>
    <col min="9" max="9" width="9.5546875" style="108" customWidth="1"/>
    <col min="10" max="10" width="9.109375" style="108"/>
    <col min="11" max="11" width="27.109375" style="108" customWidth="1"/>
    <col min="12" max="16384" width="9.109375" style="108"/>
  </cols>
  <sheetData>
    <row r="1" spans="1:8" ht="19.5" customHeight="1">
      <c r="A1" s="216" t="s">
        <v>136</v>
      </c>
      <c r="B1" s="216"/>
      <c r="C1" s="216"/>
      <c r="D1" s="216"/>
      <c r="E1" s="216"/>
      <c r="F1" s="216"/>
      <c r="G1" s="216"/>
      <c r="H1" s="216"/>
    </row>
    <row r="2" spans="1:8" ht="16.5" customHeight="1"/>
    <row r="3" spans="1:8" ht="49.5" customHeight="1">
      <c r="A3" s="217" t="s">
        <v>27</v>
      </c>
      <c r="B3" s="217" t="s">
        <v>274</v>
      </c>
      <c r="C3" s="217" t="s">
        <v>328</v>
      </c>
      <c r="D3" s="200" t="s">
        <v>29</v>
      </c>
      <c r="E3" s="200"/>
      <c r="F3" s="200" t="s">
        <v>30</v>
      </c>
      <c r="G3" s="200"/>
      <c r="H3" s="217" t="s">
        <v>329</v>
      </c>
    </row>
    <row r="4" spans="1:8" ht="63" customHeight="1">
      <c r="A4" s="217"/>
      <c r="B4" s="217"/>
      <c r="C4" s="217"/>
      <c r="D4" s="21" t="s">
        <v>31</v>
      </c>
      <c r="E4" s="21" t="s">
        <v>32</v>
      </c>
      <c r="F4" s="21" t="s">
        <v>31</v>
      </c>
      <c r="G4" s="21" t="s">
        <v>32</v>
      </c>
      <c r="H4" s="217"/>
    </row>
    <row r="5" spans="1:8" s="111" customFormat="1" ht="18">
      <c r="A5" s="110">
        <v>1</v>
      </c>
      <c r="B5" s="110">
        <v>2</v>
      </c>
      <c r="C5" s="110">
        <v>3</v>
      </c>
      <c r="D5" s="110">
        <v>4</v>
      </c>
      <c r="E5" s="110">
        <v>5</v>
      </c>
      <c r="F5" s="110">
        <v>6</v>
      </c>
      <c r="G5" s="110">
        <v>7</v>
      </c>
      <c r="H5" s="110">
        <v>8</v>
      </c>
    </row>
    <row r="6" spans="1:8" s="111" customFormat="1" ht="24.9" customHeight="1">
      <c r="A6" s="112" t="s">
        <v>330</v>
      </c>
      <c r="B6" s="112"/>
      <c r="C6" s="110"/>
      <c r="D6" s="110"/>
      <c r="E6" s="110"/>
      <c r="F6" s="110"/>
      <c r="G6" s="110"/>
      <c r="H6" s="110"/>
    </row>
    <row r="7" spans="1:8" ht="54">
      <c r="A7" s="35" t="s">
        <v>331</v>
      </c>
      <c r="B7" s="21">
        <v>5000</v>
      </c>
      <c r="C7" s="109" t="s">
        <v>332</v>
      </c>
      <c r="D7" s="113">
        <f>('Осн. фін. пок.'!C30/'Осн. фін. пок.'!C28)*100</f>
        <v>4.6045133348529745</v>
      </c>
      <c r="E7" s="113">
        <f>('Осн. фін. пок.'!D30/'Осн. фін. пок.'!D28)*100</f>
        <v>4.418356456776948</v>
      </c>
      <c r="F7" s="113"/>
      <c r="G7" s="113"/>
      <c r="H7" s="114"/>
    </row>
    <row r="8" spans="1:8" ht="54">
      <c r="A8" s="35" t="s">
        <v>333</v>
      </c>
      <c r="B8" s="21">
        <v>5010</v>
      </c>
      <c r="C8" s="109" t="s">
        <v>332</v>
      </c>
      <c r="D8" s="113" t="e">
        <f>('Осн. фін. пок.'!C45/'Осн. фін. пок.'!C28)*100</f>
        <v>#VALUE!</v>
      </c>
      <c r="E8" s="113" t="e">
        <f>('Осн. фін. пок.'!D45/'Осн. фін. пок.'!D28)*100</f>
        <v>#VALUE!</v>
      </c>
      <c r="F8" s="113"/>
      <c r="G8" s="113"/>
      <c r="H8" s="114"/>
    </row>
    <row r="9" spans="1:8" ht="42.75" customHeight="1">
      <c r="A9" s="115" t="s">
        <v>334</v>
      </c>
      <c r="B9" s="21">
        <v>5020</v>
      </c>
      <c r="C9" s="109" t="s">
        <v>332</v>
      </c>
      <c r="D9" s="113">
        <f>('Осн. фін. пок.'!C60/'Осн. фін. пок.'!C136)*100</f>
        <v>0.80457991644747018</v>
      </c>
      <c r="E9" s="113">
        <f>('Осн. фін. пок.'!D60/'Осн. фін. пок.'!D136)*100</f>
        <v>0.67262860200259877</v>
      </c>
      <c r="F9" s="113"/>
      <c r="G9" s="113"/>
      <c r="H9" s="114" t="s">
        <v>335</v>
      </c>
    </row>
    <row r="10" spans="1:8" ht="42.75" customHeight="1">
      <c r="A10" s="115" t="s">
        <v>336</v>
      </c>
      <c r="B10" s="21">
        <v>5030</v>
      </c>
      <c r="C10" s="109" t="s">
        <v>332</v>
      </c>
      <c r="D10" s="113">
        <f>('Осн. фін. пок.'!C60/'Осн. фін. пок.'!C142)*100</f>
        <v>0.80620155038759689</v>
      </c>
      <c r="E10" s="113">
        <f>('Осн. фін. пок.'!D60/'Осн. фін. пок.'!D142)*100</f>
        <v>0.67360685854255975</v>
      </c>
      <c r="F10" s="113"/>
      <c r="G10" s="113"/>
      <c r="H10" s="114"/>
    </row>
    <row r="11" spans="1:8" ht="54">
      <c r="A11" s="115" t="s">
        <v>337</v>
      </c>
      <c r="B11" s="21">
        <v>5040</v>
      </c>
      <c r="C11" s="109" t="s">
        <v>332</v>
      </c>
      <c r="D11" s="113">
        <f>('Осн. фін. пок.'!C60/'Осн. фін. пок.'!C28)*100</f>
        <v>2.370640528835195</v>
      </c>
      <c r="E11" s="113">
        <f>('Осн. фін. пок.'!D60/'Осн. фін. пок.'!D28)*100</f>
        <v>1.8783351120597653</v>
      </c>
      <c r="F11" s="113"/>
      <c r="G11" s="113"/>
      <c r="H11" s="114" t="s">
        <v>338</v>
      </c>
    </row>
    <row r="12" spans="1:8" ht="24.9" customHeight="1">
      <c r="A12" s="112" t="s">
        <v>339</v>
      </c>
      <c r="B12" s="21"/>
      <c r="C12" s="116"/>
      <c r="D12" s="117"/>
      <c r="E12" s="117"/>
      <c r="F12" s="117"/>
      <c r="G12" s="117"/>
      <c r="H12" s="114"/>
    </row>
    <row r="13" spans="1:8" ht="54">
      <c r="A13" s="114" t="s">
        <v>340</v>
      </c>
      <c r="B13" s="21">
        <v>5100</v>
      </c>
      <c r="C13" s="109"/>
      <c r="D13" s="113" t="e">
        <f>('Осн. фін. пок.'!C137+'Осн. фін. пок.'!C138)/'Осн. фін. пок.'!C45</f>
        <v>#VALUE!</v>
      </c>
      <c r="E13" s="113" t="e">
        <f>('Осн. фін. пок.'!D137+'Осн. фін. пок.'!D138)/'Осн. фін. пок.'!D45</f>
        <v>#VALUE!</v>
      </c>
      <c r="F13" s="113"/>
      <c r="G13" s="113"/>
      <c r="H13" s="114"/>
    </row>
    <row r="14" spans="1:8" s="111" customFormat="1" ht="54">
      <c r="A14" s="114" t="s">
        <v>341</v>
      </c>
      <c r="B14" s="21">
        <v>5110</v>
      </c>
      <c r="C14" s="109" t="s">
        <v>342</v>
      </c>
      <c r="D14" s="113">
        <f>'Осн. фін. пок.'!C142/('Осн. фін. пок.'!C137+'Осн. фін. пок.'!C138)</f>
        <v>516</v>
      </c>
      <c r="E14" s="113">
        <f>'Осн. фін. пок.'!D142/('Осн. фін. пок.'!D137+'Осн. фін. пок.'!D138)</f>
        <v>687.57894736842104</v>
      </c>
      <c r="F14" s="113"/>
      <c r="G14" s="113"/>
      <c r="H14" s="114" t="s">
        <v>343</v>
      </c>
    </row>
    <row r="15" spans="1:8" s="111" customFormat="1" ht="54">
      <c r="A15" s="114" t="s">
        <v>344</v>
      </c>
      <c r="B15" s="21">
        <v>5120</v>
      </c>
      <c r="C15" s="109" t="s">
        <v>342</v>
      </c>
      <c r="D15" s="113">
        <f>'Осн. фін. пок.'!C134/'Осн. фін. пок.'!C138</f>
        <v>155.68</v>
      </c>
      <c r="E15" s="113">
        <f>'Осн. фін. пок.'!D134/'Осн. фін. пок.'!D138</f>
        <v>245.84210526315789</v>
      </c>
      <c r="F15" s="113"/>
      <c r="G15" s="113"/>
      <c r="H15" s="114" t="s">
        <v>345</v>
      </c>
    </row>
    <row r="16" spans="1:8" ht="24.9" customHeight="1">
      <c r="A16" s="112" t="s">
        <v>346</v>
      </c>
      <c r="B16" s="21"/>
      <c r="C16" s="109"/>
      <c r="D16" s="117"/>
      <c r="E16" s="117"/>
      <c r="F16" s="117"/>
      <c r="G16" s="117"/>
      <c r="H16" s="114"/>
    </row>
    <row r="17" spans="1:11" ht="42.75" customHeight="1">
      <c r="A17" s="114" t="s">
        <v>347</v>
      </c>
      <c r="B17" s="21">
        <v>5200</v>
      </c>
      <c r="C17" s="109"/>
      <c r="D17" s="113">
        <f>'Осн. фін. пок.'!C111/'Осн. фін. пок.'!C72</f>
        <v>0</v>
      </c>
      <c r="E17" s="113">
        <f>'Осн. фін. пок.'!D111/'Осн. фін. пок.'!D72</f>
        <v>3.2572706935123041</v>
      </c>
      <c r="F17" s="113"/>
      <c r="G17" s="113"/>
      <c r="H17" s="114"/>
    </row>
    <row r="18" spans="1:11" ht="72">
      <c r="A18" s="114" t="s">
        <v>348</v>
      </c>
      <c r="B18" s="21">
        <v>5210</v>
      </c>
      <c r="C18" s="109"/>
      <c r="D18" s="113">
        <f>'Осн. фін. пок.'!C111/'Осн. фін. пок.'!C28</f>
        <v>0</v>
      </c>
      <c r="E18" s="113">
        <f>'Осн. фін. пок.'!D111/'Осн. фін. пок.'!D28</f>
        <v>0.31077908217716116</v>
      </c>
      <c r="F18" s="113"/>
      <c r="G18" s="113"/>
      <c r="H18" s="114"/>
    </row>
    <row r="19" spans="1:11" ht="36">
      <c r="A19" s="114" t="s">
        <v>349</v>
      </c>
      <c r="B19" s="21">
        <v>5220</v>
      </c>
      <c r="C19" s="109" t="s">
        <v>350</v>
      </c>
      <c r="D19" s="113">
        <f>'Осн. фін. пок.'!C133/'Осн. фін. пок.'!C132</f>
        <v>-0.28891834029972474</v>
      </c>
      <c r="E19" s="113">
        <f>'Осн. фін. пок.'!D133/'Осн. фін. пок.'!D132</f>
        <v>-0.30864513924483172</v>
      </c>
      <c r="F19" s="113"/>
      <c r="G19" s="113"/>
      <c r="H19" s="114" t="s">
        <v>351</v>
      </c>
    </row>
    <row r="20" spans="1:11" ht="24.9" customHeight="1">
      <c r="A20" s="112" t="s">
        <v>352</v>
      </c>
      <c r="B20" s="21"/>
      <c r="C20" s="109"/>
      <c r="D20" s="117"/>
      <c r="E20" s="117"/>
      <c r="F20" s="117"/>
      <c r="G20" s="117"/>
      <c r="H20" s="114"/>
    </row>
    <row r="21" spans="1:11" ht="72">
      <c r="A21" s="115" t="s">
        <v>353</v>
      </c>
      <c r="B21" s="21">
        <v>5300</v>
      </c>
      <c r="C21" s="109"/>
      <c r="D21" s="117"/>
      <c r="E21" s="117"/>
      <c r="F21" s="117"/>
      <c r="G21" s="117"/>
      <c r="H21" s="118"/>
    </row>
    <row r="26" spans="1:11" ht="20.399999999999999">
      <c r="K26" s="119"/>
    </row>
    <row r="27" spans="1:11" s="1" customFormat="1" ht="27.75" customHeight="1">
      <c r="A27" s="72" t="s">
        <v>186</v>
      </c>
      <c r="B27" s="2"/>
      <c r="C27" s="205" t="s">
        <v>268</v>
      </c>
      <c r="D27" s="205"/>
      <c r="E27" s="86"/>
      <c r="F27" s="198" t="s">
        <v>354</v>
      </c>
      <c r="G27" s="198"/>
      <c r="H27" s="198"/>
    </row>
    <row r="28" spans="1:11" s="74" customFormat="1" ht="18.75" customHeight="1">
      <c r="A28" s="18" t="s">
        <v>251</v>
      </c>
      <c r="B28" s="1"/>
      <c r="C28" s="198" t="s">
        <v>190</v>
      </c>
      <c r="D28" s="198"/>
      <c r="E28" s="1"/>
      <c r="F28" s="198" t="s">
        <v>191</v>
      </c>
      <c r="G28" s="198"/>
      <c r="H28" s="198"/>
    </row>
  </sheetData>
  <sheetProtection selectLockedCells="1" selectUnlockedCells="1"/>
  <mergeCells count="11">
    <mergeCell ref="C27:D27"/>
    <mergeCell ref="F27:H27"/>
    <mergeCell ref="C28:D28"/>
    <mergeCell ref="F28:H28"/>
    <mergeCell ref="A1:H1"/>
    <mergeCell ref="A3:A4"/>
    <mergeCell ref="B3:B4"/>
    <mergeCell ref="C3:C4"/>
    <mergeCell ref="D3:E3"/>
    <mergeCell ref="F3:G3"/>
    <mergeCell ref="H3:H4"/>
  </mergeCells>
  <pageMargins left="0.78749999999999998" right="0.39374999999999999" top="0.78749999999999998" bottom="0.78749999999999998" header="0.51180555555555551" footer="0.51180555555555551"/>
  <pageSetup paperSize="9" scale="42" firstPageNumber="0" orientation="landscape" r:id="rId1"/>
  <headerFooter alignWithMargins="0">
    <oddHeader>&amp;C&amp;"Times New Roman,Обычный"&amp;18 &amp;14 12&amp;R&amp;"Times New Roman,Обычный"&amp;14Продовження додатка 3
Таблиця  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O89"/>
  <sheetViews>
    <sheetView topLeftCell="A55" zoomScale="60" zoomScaleNormal="60" zoomScaleSheetLayoutView="65" workbookViewId="0">
      <selection activeCell="F23" sqref="F23:H23"/>
    </sheetView>
  </sheetViews>
  <sheetFormatPr defaultColWidth="9.109375" defaultRowHeight="18"/>
  <cols>
    <col min="1" max="1" width="44.88671875" style="74" customWidth="1"/>
    <col min="2" max="2" width="13.5546875" style="120" customWidth="1"/>
    <col min="3" max="3" width="18.5546875" style="74" customWidth="1"/>
    <col min="4" max="4" width="16.109375" style="74" customWidth="1"/>
    <col min="5" max="5" width="15.44140625" style="74" customWidth="1"/>
    <col min="6" max="6" width="16.5546875" style="74" customWidth="1"/>
    <col min="7" max="7" width="15.33203125" style="74" customWidth="1"/>
    <col min="8" max="8" width="16.5546875" style="74" customWidth="1"/>
    <col min="9" max="9" width="16.109375" style="74" customWidth="1"/>
    <col min="10" max="10" width="16.44140625" style="74" customWidth="1"/>
    <col min="11" max="11" width="16.5546875" style="74" customWidth="1"/>
    <col min="12" max="12" width="16.88671875" style="74" customWidth="1"/>
    <col min="13" max="15" width="16.6640625" style="74" customWidth="1"/>
    <col min="16" max="16384" width="9.109375" style="74"/>
  </cols>
  <sheetData>
    <row r="1" spans="1:15">
      <c r="A1" s="197" t="s">
        <v>355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</row>
    <row r="2" spans="1:15">
      <c r="A2" s="197" t="s">
        <v>466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</row>
    <row r="3" spans="1:15">
      <c r="A3" s="198" t="s">
        <v>356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</row>
    <row r="4" spans="1:15" ht="18.75" customHeight="1">
      <c r="A4" s="218" t="s">
        <v>357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</row>
    <row r="5" spans="1:15" ht="24.9" customHeight="1">
      <c r="A5" s="219" t="s">
        <v>358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</row>
    <row r="6" spans="1:15" ht="9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18.75" customHeight="1">
      <c r="A7" s="211" t="s">
        <v>359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</row>
    <row r="8" spans="1:15" ht="12.75" customHeight="1">
      <c r="B8" s="74"/>
    </row>
    <row r="9" spans="1:15" s="1" customFormat="1" ht="53.25" customHeight="1">
      <c r="A9" s="200" t="s">
        <v>27</v>
      </c>
      <c r="B9" s="200"/>
      <c r="C9" s="220" t="s">
        <v>360</v>
      </c>
      <c r="D9" s="220"/>
      <c r="E9" s="220"/>
      <c r="F9" s="200" t="s">
        <v>361</v>
      </c>
      <c r="G9" s="200"/>
      <c r="H9" s="200"/>
      <c r="I9" s="200" t="s">
        <v>362</v>
      </c>
      <c r="J9" s="200"/>
      <c r="K9" s="200"/>
      <c r="L9" s="200" t="s">
        <v>363</v>
      </c>
      <c r="M9" s="200"/>
      <c r="N9" s="200" t="s">
        <v>364</v>
      </c>
      <c r="O9" s="200"/>
    </row>
    <row r="10" spans="1:15" s="1" customFormat="1" ht="17.25" customHeight="1">
      <c r="A10" s="200">
        <v>1</v>
      </c>
      <c r="B10" s="200"/>
      <c r="C10" s="220">
        <v>2</v>
      </c>
      <c r="D10" s="220"/>
      <c r="E10" s="220"/>
      <c r="F10" s="200">
        <v>3</v>
      </c>
      <c r="G10" s="200"/>
      <c r="H10" s="200"/>
      <c r="I10" s="200">
        <v>4</v>
      </c>
      <c r="J10" s="200"/>
      <c r="K10" s="200"/>
      <c r="L10" s="200">
        <v>5</v>
      </c>
      <c r="M10" s="200"/>
      <c r="N10" s="200">
        <v>6</v>
      </c>
      <c r="O10" s="200"/>
    </row>
    <row r="11" spans="1:15" s="1" customFormat="1" ht="95.25" customHeight="1">
      <c r="A11" s="208" t="s">
        <v>365</v>
      </c>
      <c r="B11" s="208"/>
      <c r="C11" s="221">
        <v>35</v>
      </c>
      <c r="D11" s="221"/>
      <c r="E11" s="221"/>
      <c r="F11" s="221">
        <v>35</v>
      </c>
      <c r="G11" s="221"/>
      <c r="H11" s="221"/>
      <c r="I11" s="221">
        <v>36</v>
      </c>
      <c r="J11" s="221"/>
      <c r="K11" s="221"/>
      <c r="L11" s="222">
        <f>I11-F11</f>
        <v>1</v>
      </c>
      <c r="M11" s="222"/>
      <c r="N11" s="223">
        <f>(I11/F11)*100</f>
        <v>102.85714285714285</v>
      </c>
      <c r="O11" s="223"/>
    </row>
    <row r="12" spans="1:15" s="1" customFormat="1" ht="18.75" customHeight="1">
      <c r="A12" s="224" t="s">
        <v>174</v>
      </c>
      <c r="B12" s="224"/>
      <c r="C12" s="225">
        <v>1</v>
      </c>
      <c r="D12" s="225"/>
      <c r="E12" s="225"/>
      <c r="F12" s="225">
        <v>1</v>
      </c>
      <c r="G12" s="225"/>
      <c r="H12" s="225"/>
      <c r="I12" s="225">
        <v>1</v>
      </c>
      <c r="J12" s="225"/>
      <c r="K12" s="225"/>
      <c r="L12" s="225">
        <f t="shared" ref="L12:L26" si="0">I12-F12</f>
        <v>0</v>
      </c>
      <c r="M12" s="225"/>
      <c r="N12" s="226">
        <f t="shared" ref="N12:N26" si="1">(I12/F12)*100</f>
        <v>100</v>
      </c>
      <c r="O12" s="226"/>
    </row>
    <row r="13" spans="1:15" s="1" customFormat="1" ht="18.75" customHeight="1">
      <c r="A13" s="224" t="s">
        <v>176</v>
      </c>
      <c r="B13" s="224"/>
      <c r="C13" s="225">
        <v>3</v>
      </c>
      <c r="D13" s="225"/>
      <c r="E13" s="225"/>
      <c r="F13" s="225">
        <v>3</v>
      </c>
      <c r="G13" s="225"/>
      <c r="H13" s="225"/>
      <c r="I13" s="225">
        <v>4</v>
      </c>
      <c r="J13" s="225"/>
      <c r="K13" s="225"/>
      <c r="L13" s="225">
        <f t="shared" si="0"/>
        <v>1</v>
      </c>
      <c r="M13" s="225"/>
      <c r="N13" s="226">
        <f t="shared" si="1"/>
        <v>133.33333333333331</v>
      </c>
      <c r="O13" s="226"/>
    </row>
    <row r="14" spans="1:15" s="1" customFormat="1" ht="18.75" customHeight="1">
      <c r="A14" s="224" t="s">
        <v>178</v>
      </c>
      <c r="B14" s="224"/>
      <c r="C14" s="225">
        <v>31</v>
      </c>
      <c r="D14" s="225"/>
      <c r="E14" s="225"/>
      <c r="F14" s="225">
        <v>31</v>
      </c>
      <c r="G14" s="225"/>
      <c r="H14" s="225"/>
      <c r="I14" s="225">
        <v>31</v>
      </c>
      <c r="J14" s="225"/>
      <c r="K14" s="225"/>
      <c r="L14" s="225">
        <f t="shared" si="0"/>
        <v>0</v>
      </c>
      <c r="M14" s="225"/>
      <c r="N14" s="226">
        <f t="shared" si="1"/>
        <v>100</v>
      </c>
      <c r="O14" s="226"/>
    </row>
    <row r="15" spans="1:15" s="1" customFormat="1" ht="37.5" customHeight="1">
      <c r="A15" s="208" t="s">
        <v>366</v>
      </c>
      <c r="B15" s="208"/>
      <c r="C15" s="221">
        <v>3524</v>
      </c>
      <c r="D15" s="221"/>
      <c r="E15" s="221"/>
      <c r="F15" s="221">
        <v>5458</v>
      </c>
      <c r="G15" s="221"/>
      <c r="H15" s="221"/>
      <c r="I15" s="221">
        <v>9549</v>
      </c>
      <c r="J15" s="221"/>
      <c r="K15" s="221"/>
      <c r="L15" s="222">
        <f t="shared" si="0"/>
        <v>4091</v>
      </c>
      <c r="M15" s="222"/>
      <c r="N15" s="223">
        <f t="shared" si="1"/>
        <v>174.95419567607183</v>
      </c>
      <c r="O15" s="223"/>
    </row>
    <row r="16" spans="1:15" s="1" customFormat="1" ht="12.75" customHeight="1">
      <c r="A16" s="224" t="s">
        <v>174</v>
      </c>
      <c r="B16" s="224"/>
      <c r="C16" s="225">
        <v>324</v>
      </c>
      <c r="D16" s="225"/>
      <c r="E16" s="225"/>
      <c r="F16" s="225">
        <v>328</v>
      </c>
      <c r="G16" s="225"/>
      <c r="H16" s="225"/>
      <c r="I16" s="225">
        <v>705</v>
      </c>
      <c r="J16" s="225"/>
      <c r="K16" s="225"/>
      <c r="L16" s="225">
        <f t="shared" si="0"/>
        <v>377</v>
      </c>
      <c r="M16" s="225"/>
      <c r="N16" s="226">
        <f t="shared" si="1"/>
        <v>214.9390243902439</v>
      </c>
      <c r="O16" s="226"/>
    </row>
    <row r="17" spans="1:15" s="1" customFormat="1" ht="12.75" customHeight="1">
      <c r="A17" s="224" t="s">
        <v>176</v>
      </c>
      <c r="B17" s="224"/>
      <c r="C17" s="225">
        <v>864</v>
      </c>
      <c r="D17" s="225"/>
      <c r="E17" s="225"/>
      <c r="F17" s="225">
        <v>750</v>
      </c>
      <c r="G17" s="225"/>
      <c r="H17" s="225"/>
      <c r="I17" s="225">
        <v>1668</v>
      </c>
      <c r="J17" s="225"/>
      <c r="K17" s="225"/>
      <c r="L17" s="225">
        <f t="shared" si="0"/>
        <v>918</v>
      </c>
      <c r="M17" s="225"/>
      <c r="N17" s="226">
        <f t="shared" si="1"/>
        <v>222.40000000000003</v>
      </c>
      <c r="O17" s="226"/>
    </row>
    <row r="18" spans="1:15" s="1" customFormat="1" ht="12.75" customHeight="1">
      <c r="A18" s="224" t="s">
        <v>178</v>
      </c>
      <c r="B18" s="224"/>
      <c r="C18" s="225">
        <v>2336</v>
      </c>
      <c r="D18" s="225"/>
      <c r="E18" s="225"/>
      <c r="F18" s="225">
        <v>4380</v>
      </c>
      <c r="G18" s="225"/>
      <c r="H18" s="225"/>
      <c r="I18" s="225">
        <v>7176</v>
      </c>
      <c r="J18" s="225"/>
      <c r="K18" s="225"/>
      <c r="L18" s="225">
        <f t="shared" si="0"/>
        <v>2796</v>
      </c>
      <c r="M18" s="225"/>
      <c r="N18" s="226">
        <f t="shared" si="1"/>
        <v>163.83561643835617</v>
      </c>
      <c r="O18" s="226"/>
    </row>
    <row r="19" spans="1:15" s="1" customFormat="1" ht="36" customHeight="1">
      <c r="A19" s="208" t="s">
        <v>367</v>
      </c>
      <c r="B19" s="208"/>
      <c r="C19" s="221">
        <v>2537</v>
      </c>
      <c r="D19" s="221"/>
      <c r="E19" s="221"/>
      <c r="F19" s="221">
        <v>5458</v>
      </c>
      <c r="G19" s="221"/>
      <c r="H19" s="221"/>
      <c r="I19" s="221">
        <v>818</v>
      </c>
      <c r="J19" s="221"/>
      <c r="K19" s="221"/>
      <c r="L19" s="222">
        <f t="shared" si="0"/>
        <v>-4640</v>
      </c>
      <c r="M19" s="222"/>
      <c r="N19" s="223">
        <f t="shared" si="1"/>
        <v>14.987174789300109</v>
      </c>
      <c r="O19" s="223"/>
    </row>
    <row r="20" spans="1:15" s="1" customFormat="1" ht="12.75" customHeight="1">
      <c r="A20" s="224" t="s">
        <v>174</v>
      </c>
      <c r="B20" s="224"/>
      <c r="C20" s="225">
        <v>324</v>
      </c>
      <c r="D20" s="225"/>
      <c r="E20" s="225"/>
      <c r="F20" s="225">
        <v>328</v>
      </c>
      <c r="G20" s="225"/>
      <c r="H20" s="225"/>
      <c r="I20" s="225">
        <v>705</v>
      </c>
      <c r="J20" s="225"/>
      <c r="K20" s="225"/>
      <c r="L20" s="225">
        <f t="shared" si="0"/>
        <v>377</v>
      </c>
      <c r="M20" s="225"/>
      <c r="N20" s="226">
        <f t="shared" si="1"/>
        <v>214.9390243902439</v>
      </c>
      <c r="O20" s="226"/>
    </row>
    <row r="21" spans="1:15" s="1" customFormat="1" ht="12.75" customHeight="1">
      <c r="A21" s="224" t="s">
        <v>176</v>
      </c>
      <c r="B21" s="224"/>
      <c r="C21" s="225">
        <v>864</v>
      </c>
      <c r="D21" s="225"/>
      <c r="E21" s="225"/>
      <c r="F21" s="225">
        <v>750</v>
      </c>
      <c r="G21" s="225"/>
      <c r="H21" s="225"/>
      <c r="I21" s="225">
        <v>1608</v>
      </c>
      <c r="J21" s="225"/>
      <c r="K21" s="225"/>
      <c r="L21" s="225">
        <f t="shared" si="0"/>
        <v>858</v>
      </c>
      <c r="M21" s="225"/>
      <c r="N21" s="226">
        <f t="shared" si="1"/>
        <v>214.4</v>
      </c>
      <c r="O21" s="226"/>
    </row>
    <row r="22" spans="1:15" s="1" customFormat="1" ht="12.75" customHeight="1">
      <c r="A22" s="224" t="s">
        <v>178</v>
      </c>
      <c r="B22" s="224"/>
      <c r="C22" s="225">
        <v>2336</v>
      </c>
      <c r="D22" s="225"/>
      <c r="E22" s="225"/>
      <c r="F22" s="225">
        <v>4380</v>
      </c>
      <c r="G22" s="225"/>
      <c r="H22" s="225"/>
      <c r="I22" s="225">
        <v>7176</v>
      </c>
      <c r="J22" s="225"/>
      <c r="K22" s="225"/>
      <c r="L22" s="225">
        <f t="shared" si="0"/>
        <v>2796</v>
      </c>
      <c r="M22" s="225"/>
      <c r="N22" s="226">
        <f t="shared" si="1"/>
        <v>163.83561643835617</v>
      </c>
      <c r="O22" s="226"/>
    </row>
    <row r="23" spans="1:15" s="1" customFormat="1" ht="56.25" customHeight="1">
      <c r="A23" s="208" t="s">
        <v>368</v>
      </c>
      <c r="B23" s="208"/>
      <c r="C23" s="227">
        <v>6040.5</v>
      </c>
      <c r="D23" s="227"/>
      <c r="E23" s="227"/>
      <c r="F23" s="227">
        <v>12995.2</v>
      </c>
      <c r="G23" s="227"/>
      <c r="H23" s="227"/>
      <c r="I23" s="227">
        <v>1893.5</v>
      </c>
      <c r="J23" s="227"/>
      <c r="K23" s="227"/>
      <c r="L23" s="222">
        <f t="shared" si="0"/>
        <v>-11101.7</v>
      </c>
      <c r="M23" s="222"/>
      <c r="N23" s="223">
        <f t="shared" si="1"/>
        <v>14.570764590002462</v>
      </c>
      <c r="O23" s="223"/>
    </row>
    <row r="24" spans="1:15" s="1" customFormat="1" ht="18.75" customHeight="1">
      <c r="A24" s="224" t="s">
        <v>174</v>
      </c>
      <c r="B24" s="224"/>
      <c r="C24" s="228">
        <v>27000</v>
      </c>
      <c r="D24" s="228"/>
      <c r="E24" s="228"/>
      <c r="F24" s="228">
        <v>32701</v>
      </c>
      <c r="G24" s="228"/>
      <c r="H24" s="228"/>
      <c r="I24" s="228">
        <v>58750</v>
      </c>
      <c r="J24" s="228"/>
      <c r="K24" s="228"/>
      <c r="L24" s="225">
        <f t="shared" si="0"/>
        <v>26049</v>
      </c>
      <c r="M24" s="225"/>
      <c r="N24" s="226">
        <f t="shared" si="1"/>
        <v>179.65811443075134</v>
      </c>
      <c r="O24" s="226"/>
    </row>
    <row r="25" spans="1:15" s="1" customFormat="1" ht="18.75" customHeight="1">
      <c r="A25" s="224" t="s">
        <v>176</v>
      </c>
      <c r="B25" s="224"/>
      <c r="C25" s="228">
        <v>24000</v>
      </c>
      <c r="D25" s="228"/>
      <c r="E25" s="228"/>
      <c r="F25" s="228">
        <v>22528</v>
      </c>
      <c r="G25" s="228"/>
      <c r="H25" s="228"/>
      <c r="I25" s="228">
        <v>33500</v>
      </c>
      <c r="J25" s="228"/>
      <c r="K25" s="228"/>
      <c r="L25" s="225">
        <f t="shared" si="0"/>
        <v>10972</v>
      </c>
      <c r="M25" s="225"/>
      <c r="N25" s="226">
        <f t="shared" si="1"/>
        <v>148.70383522727272</v>
      </c>
      <c r="O25" s="226"/>
    </row>
    <row r="26" spans="1:15" s="1" customFormat="1" ht="18.75" customHeight="1">
      <c r="A26" s="224" t="s">
        <v>178</v>
      </c>
      <c r="B26" s="224"/>
      <c r="C26" s="228">
        <v>6279.6</v>
      </c>
      <c r="D26" s="228"/>
      <c r="E26" s="228"/>
      <c r="F26" s="228">
        <v>16773</v>
      </c>
      <c r="G26" s="228"/>
      <c r="H26" s="228"/>
      <c r="I26" s="228">
        <v>19290</v>
      </c>
      <c r="J26" s="228"/>
      <c r="K26" s="228"/>
      <c r="L26" s="225">
        <f t="shared" si="0"/>
        <v>2517</v>
      </c>
      <c r="M26" s="225"/>
      <c r="N26" s="226">
        <f t="shared" si="1"/>
        <v>115.00626006081202</v>
      </c>
      <c r="O26" s="226"/>
    </row>
    <row r="27" spans="1:15" s="1" customFormat="1" ht="13.5" customHeight="1">
      <c r="A27" s="4"/>
      <c r="B27" s="4"/>
      <c r="C27" s="4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73"/>
      <c r="O27" s="73"/>
    </row>
    <row r="28" spans="1:15" ht="18.75" customHeight="1">
      <c r="A28" s="229" t="s">
        <v>369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</row>
    <row r="29" spans="1:15" ht="11.25" customHeight="1">
      <c r="A29" s="126"/>
      <c r="B29" s="126"/>
      <c r="C29" s="126"/>
      <c r="D29" s="126"/>
      <c r="E29" s="126"/>
      <c r="F29" s="126"/>
      <c r="G29" s="126"/>
      <c r="H29" s="126"/>
      <c r="I29" s="126"/>
    </row>
    <row r="30" spans="1:15" ht="30.75" customHeight="1">
      <c r="A30" s="219" t="s">
        <v>370</v>
      </c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</row>
    <row r="31" spans="1:15" ht="12.75" customHeight="1"/>
    <row r="32" spans="1:15" ht="24.9" customHeight="1">
      <c r="A32" s="127" t="s">
        <v>371</v>
      </c>
      <c r="B32" s="230" t="s">
        <v>372</v>
      </c>
      <c r="C32" s="230"/>
      <c r="D32" s="230"/>
      <c r="E32" s="230"/>
      <c r="F32" s="199" t="s">
        <v>373</v>
      </c>
      <c r="G32" s="199"/>
      <c r="H32" s="199"/>
      <c r="I32" s="199"/>
      <c r="J32" s="199"/>
      <c r="K32" s="199"/>
      <c r="L32" s="199"/>
      <c r="M32" s="199"/>
      <c r="N32" s="199"/>
      <c r="O32" s="199"/>
    </row>
    <row r="33" spans="1:15" ht="17.25" customHeight="1">
      <c r="A33" s="127">
        <v>1</v>
      </c>
      <c r="B33" s="230">
        <v>2</v>
      </c>
      <c r="C33" s="230"/>
      <c r="D33" s="230"/>
      <c r="E33" s="230"/>
      <c r="F33" s="199">
        <v>3</v>
      </c>
      <c r="G33" s="199"/>
      <c r="H33" s="199"/>
      <c r="I33" s="199"/>
      <c r="J33" s="199"/>
      <c r="K33" s="199"/>
      <c r="L33" s="199"/>
      <c r="M33" s="199"/>
      <c r="N33" s="199"/>
      <c r="O33" s="199"/>
    </row>
    <row r="34" spans="1:15" ht="20.100000000000001" customHeight="1">
      <c r="A34" s="128"/>
      <c r="B34" s="231"/>
      <c r="C34" s="231"/>
      <c r="D34" s="231"/>
      <c r="E34" s="231"/>
      <c r="F34" s="232"/>
      <c r="G34" s="232"/>
      <c r="H34" s="232"/>
      <c r="I34" s="232"/>
      <c r="J34" s="232"/>
      <c r="K34" s="232"/>
      <c r="L34" s="232"/>
      <c r="M34" s="232"/>
      <c r="N34" s="232"/>
      <c r="O34" s="232"/>
    </row>
    <row r="35" spans="1:15" ht="20.100000000000001" customHeight="1">
      <c r="A35" s="128"/>
      <c r="B35" s="231"/>
      <c r="C35" s="231"/>
      <c r="D35" s="231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</row>
    <row r="36" spans="1:15" ht="20.100000000000001" customHeight="1">
      <c r="A36" s="128"/>
      <c r="B36" s="231"/>
      <c r="C36" s="231"/>
      <c r="D36" s="231"/>
      <c r="E36" s="231"/>
      <c r="F36" s="232"/>
      <c r="G36" s="232"/>
      <c r="H36" s="232"/>
      <c r="I36" s="232"/>
      <c r="J36" s="232"/>
      <c r="K36" s="232"/>
      <c r="L36" s="232"/>
      <c r="M36" s="232"/>
      <c r="N36" s="232"/>
      <c r="O36" s="232"/>
    </row>
    <row r="37" spans="1:15" ht="20.100000000000001" customHeight="1">
      <c r="A37" s="128"/>
      <c r="B37" s="231"/>
      <c r="C37" s="231"/>
      <c r="D37" s="231"/>
      <c r="E37" s="231"/>
      <c r="F37" s="232"/>
      <c r="G37" s="232"/>
      <c r="H37" s="232"/>
      <c r="I37" s="232"/>
      <c r="J37" s="232"/>
      <c r="K37" s="232"/>
      <c r="L37" s="232"/>
      <c r="M37" s="232"/>
      <c r="N37" s="232"/>
      <c r="O37" s="232"/>
    </row>
    <row r="38" spans="1:15" ht="20.100000000000001" customHeight="1">
      <c r="A38" s="128"/>
      <c r="B38" s="231"/>
      <c r="C38" s="231"/>
      <c r="D38" s="231"/>
      <c r="E38" s="231"/>
      <c r="F38" s="232"/>
      <c r="G38" s="232"/>
      <c r="H38" s="232"/>
      <c r="I38" s="232"/>
      <c r="J38" s="232"/>
      <c r="K38" s="232"/>
      <c r="L38" s="232"/>
      <c r="M38" s="232"/>
      <c r="N38" s="232"/>
      <c r="O38" s="232"/>
    </row>
    <row r="39" spans="1:15" ht="20.100000000000001" customHeight="1">
      <c r="A39" s="128"/>
      <c r="B39" s="231"/>
      <c r="C39" s="231"/>
      <c r="D39" s="231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</row>
    <row r="40" spans="1:15" ht="18.75" customHeight="1">
      <c r="A40" s="219" t="s">
        <v>374</v>
      </c>
      <c r="B40" s="219"/>
      <c r="C40" s="219"/>
      <c r="D40" s="219"/>
      <c r="E40" s="219"/>
      <c r="F40" s="219"/>
      <c r="G40" s="219"/>
      <c r="H40" s="219"/>
      <c r="I40" s="219"/>
      <c r="J40" s="219"/>
    </row>
    <row r="41" spans="1:15">
      <c r="A41" s="129"/>
    </row>
    <row r="42" spans="1:15" ht="52.5" customHeight="1">
      <c r="A42" s="200" t="s">
        <v>375</v>
      </c>
      <c r="B42" s="200"/>
      <c r="C42" s="200"/>
      <c r="D42" s="200" t="s">
        <v>376</v>
      </c>
      <c r="E42" s="200"/>
      <c r="F42" s="200"/>
      <c r="G42" s="200" t="s">
        <v>377</v>
      </c>
      <c r="H42" s="200"/>
      <c r="I42" s="200"/>
      <c r="J42" s="200" t="s">
        <v>378</v>
      </c>
      <c r="K42" s="200"/>
      <c r="L42" s="200"/>
      <c r="M42" s="200" t="s">
        <v>379</v>
      </c>
      <c r="N42" s="200"/>
      <c r="O42" s="200"/>
    </row>
    <row r="43" spans="1:15" ht="155.25" customHeight="1">
      <c r="A43" s="200"/>
      <c r="B43" s="200"/>
      <c r="C43" s="200"/>
      <c r="D43" s="21" t="s">
        <v>380</v>
      </c>
      <c r="E43" s="21" t="s">
        <v>381</v>
      </c>
      <c r="F43" s="21" t="s">
        <v>382</v>
      </c>
      <c r="G43" s="21" t="s">
        <v>380</v>
      </c>
      <c r="H43" s="21" t="s">
        <v>381</v>
      </c>
      <c r="I43" s="21" t="s">
        <v>382</v>
      </c>
      <c r="J43" s="21" t="s">
        <v>380</v>
      </c>
      <c r="K43" s="21" t="s">
        <v>381</v>
      </c>
      <c r="L43" s="21" t="s">
        <v>382</v>
      </c>
      <c r="M43" s="26" t="s">
        <v>383</v>
      </c>
      <c r="N43" s="26" t="s">
        <v>384</v>
      </c>
      <c r="O43" s="26" t="s">
        <v>385</v>
      </c>
    </row>
    <row r="44" spans="1:15" ht="18.75" customHeight="1">
      <c r="A44" s="200">
        <v>1</v>
      </c>
      <c r="B44" s="200"/>
      <c r="C44" s="200"/>
      <c r="D44" s="21">
        <v>2</v>
      </c>
      <c r="E44" s="21">
        <v>3</v>
      </c>
      <c r="F44" s="21">
        <v>4</v>
      </c>
      <c r="G44" s="21">
        <v>5</v>
      </c>
      <c r="H44" s="11">
        <v>6</v>
      </c>
      <c r="I44" s="11">
        <v>7</v>
      </c>
      <c r="J44" s="11">
        <v>8</v>
      </c>
      <c r="K44" s="11">
        <v>9</v>
      </c>
      <c r="L44" s="11">
        <v>10</v>
      </c>
      <c r="M44" s="11">
        <v>11</v>
      </c>
      <c r="N44" s="11">
        <v>12</v>
      </c>
      <c r="O44" s="11">
        <v>13</v>
      </c>
    </row>
    <row r="45" spans="1:15" ht="18.75" customHeight="1">
      <c r="A45" s="200"/>
      <c r="B45" s="200"/>
      <c r="C45" s="200"/>
      <c r="D45" s="123"/>
      <c r="E45" s="123"/>
      <c r="F45" s="130"/>
      <c r="G45" s="123"/>
      <c r="H45" s="123"/>
      <c r="I45" s="130"/>
      <c r="J45" s="131">
        <f t="shared" ref="J45:L48" si="2">G45-D45</f>
        <v>0</v>
      </c>
      <c r="K45" s="131">
        <f t="shared" si="2"/>
        <v>0</v>
      </c>
      <c r="L45" s="124">
        <f t="shared" si="2"/>
        <v>0</v>
      </c>
      <c r="M45" s="132" t="e">
        <f t="shared" ref="M45:O48" si="3">(G45/D45)*100</f>
        <v>#DIV/0!</v>
      </c>
      <c r="N45" s="123" t="e">
        <f t="shared" si="3"/>
        <v>#DIV/0!</v>
      </c>
      <c r="O45" s="130" t="e">
        <f t="shared" si="3"/>
        <v>#DIV/0!</v>
      </c>
    </row>
    <row r="46" spans="1:15" ht="18.75" customHeight="1">
      <c r="A46" s="200"/>
      <c r="B46" s="200"/>
      <c r="C46" s="200"/>
      <c r="D46" s="123"/>
      <c r="E46" s="123"/>
      <c r="F46" s="130"/>
      <c r="G46" s="123"/>
      <c r="H46" s="123"/>
      <c r="I46" s="130"/>
      <c r="J46" s="131">
        <f t="shared" si="2"/>
        <v>0</v>
      </c>
      <c r="K46" s="131">
        <f t="shared" si="2"/>
        <v>0</v>
      </c>
      <c r="L46" s="124">
        <f t="shared" si="2"/>
        <v>0</v>
      </c>
      <c r="M46" s="132" t="e">
        <f t="shared" si="3"/>
        <v>#DIV/0!</v>
      </c>
      <c r="N46" s="123" t="e">
        <f t="shared" si="3"/>
        <v>#DIV/0!</v>
      </c>
      <c r="O46" s="130" t="e">
        <f t="shared" si="3"/>
        <v>#DIV/0!</v>
      </c>
    </row>
    <row r="47" spans="1:15" ht="20.100000000000001" customHeight="1">
      <c r="A47" s="224"/>
      <c r="B47" s="224"/>
      <c r="C47" s="224"/>
      <c r="D47" s="123"/>
      <c r="E47" s="123"/>
      <c r="F47" s="130"/>
      <c r="G47" s="123"/>
      <c r="H47" s="123"/>
      <c r="I47" s="130"/>
      <c r="J47" s="131">
        <f t="shared" si="2"/>
        <v>0</v>
      </c>
      <c r="K47" s="131">
        <f t="shared" si="2"/>
        <v>0</v>
      </c>
      <c r="L47" s="124">
        <f t="shared" si="2"/>
        <v>0</v>
      </c>
      <c r="M47" s="132" t="e">
        <f t="shared" si="3"/>
        <v>#DIV/0!</v>
      </c>
      <c r="N47" s="123" t="e">
        <f t="shared" si="3"/>
        <v>#DIV/0!</v>
      </c>
      <c r="O47" s="130" t="e">
        <f t="shared" si="3"/>
        <v>#DIV/0!</v>
      </c>
    </row>
    <row r="48" spans="1:15" ht="20.100000000000001" customHeight="1">
      <c r="A48" s="224"/>
      <c r="B48" s="224"/>
      <c r="C48" s="224"/>
      <c r="D48" s="123"/>
      <c r="E48" s="123"/>
      <c r="F48" s="130"/>
      <c r="G48" s="123"/>
      <c r="H48" s="123"/>
      <c r="I48" s="130"/>
      <c r="J48" s="131">
        <f t="shared" si="2"/>
        <v>0</v>
      </c>
      <c r="K48" s="131">
        <f t="shared" si="2"/>
        <v>0</v>
      </c>
      <c r="L48" s="124">
        <f t="shared" si="2"/>
        <v>0</v>
      </c>
      <c r="M48" s="132" t="e">
        <f t="shared" si="3"/>
        <v>#DIV/0!</v>
      </c>
      <c r="N48" s="123" t="e">
        <f t="shared" si="3"/>
        <v>#DIV/0!</v>
      </c>
      <c r="O48" s="130" t="e">
        <f t="shared" si="3"/>
        <v>#DIV/0!</v>
      </c>
    </row>
    <row r="49" spans="1:15" ht="24.9" customHeight="1">
      <c r="A49" s="209" t="s">
        <v>81</v>
      </c>
      <c r="B49" s="209"/>
      <c r="C49" s="209"/>
      <c r="D49" s="121">
        <f>SUM(D45:D48)</f>
        <v>0</v>
      </c>
      <c r="E49" s="122"/>
      <c r="F49" s="133"/>
      <c r="G49" s="121">
        <f>SUM(G45:G48)</f>
        <v>0</v>
      </c>
      <c r="H49" s="122"/>
      <c r="I49" s="133"/>
      <c r="J49" s="122"/>
      <c r="K49" s="122"/>
      <c r="L49" s="133"/>
      <c r="M49" s="134"/>
      <c r="N49" s="122"/>
      <c r="O49" s="133"/>
    </row>
    <row r="50" spans="1:15">
      <c r="A50" s="3"/>
      <c r="B50" s="135"/>
      <c r="C50" s="135"/>
      <c r="D50" s="135"/>
      <c r="E50" s="135"/>
      <c r="F50" s="19"/>
      <c r="G50" s="19"/>
      <c r="H50" s="19"/>
      <c r="I50" s="24"/>
      <c r="J50" s="24"/>
      <c r="K50" s="24"/>
      <c r="L50" s="24"/>
      <c r="M50" s="24"/>
      <c r="N50" s="24"/>
      <c r="O50" s="24"/>
    </row>
    <row r="51" spans="1:15" ht="18.75" customHeight="1">
      <c r="A51" s="219" t="s">
        <v>386</v>
      </c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</row>
    <row r="52" spans="1:15">
      <c r="A52" s="129"/>
    </row>
    <row r="53" spans="1:15" ht="56.25" customHeight="1">
      <c r="A53" s="21" t="s">
        <v>387</v>
      </c>
      <c r="B53" s="200" t="s">
        <v>388</v>
      </c>
      <c r="C53" s="200"/>
      <c r="D53" s="200" t="s">
        <v>389</v>
      </c>
      <c r="E53" s="200"/>
      <c r="F53" s="200" t="s">
        <v>390</v>
      </c>
      <c r="G53" s="200"/>
      <c r="H53" s="200" t="s">
        <v>391</v>
      </c>
      <c r="I53" s="200"/>
      <c r="J53" s="200"/>
      <c r="K53" s="200" t="s">
        <v>392</v>
      </c>
      <c r="L53" s="200"/>
      <c r="M53" s="200" t="s">
        <v>393</v>
      </c>
      <c r="N53" s="200"/>
      <c r="O53" s="200"/>
    </row>
    <row r="54" spans="1:15" ht="18.75" customHeight="1">
      <c r="A54" s="11">
        <v>1</v>
      </c>
      <c r="B54" s="199">
        <v>2</v>
      </c>
      <c r="C54" s="199"/>
      <c r="D54" s="199">
        <v>3</v>
      </c>
      <c r="E54" s="199"/>
      <c r="F54" s="199">
        <v>4</v>
      </c>
      <c r="G54" s="199"/>
      <c r="H54" s="199">
        <v>5</v>
      </c>
      <c r="I54" s="199"/>
      <c r="J54" s="199"/>
      <c r="K54" s="199">
        <v>6</v>
      </c>
      <c r="L54" s="199"/>
      <c r="M54" s="199">
        <v>7</v>
      </c>
      <c r="N54" s="199"/>
      <c r="O54" s="199"/>
    </row>
    <row r="55" spans="1:15" ht="18.75" customHeight="1">
      <c r="A55" s="78"/>
      <c r="B55" s="232"/>
      <c r="C55" s="232"/>
      <c r="D55" s="233"/>
      <c r="E55" s="233"/>
      <c r="F55" s="234" t="s">
        <v>394</v>
      </c>
      <c r="G55" s="234"/>
      <c r="H55" s="235"/>
      <c r="I55" s="235"/>
      <c r="J55" s="235"/>
      <c r="K55" s="225"/>
      <c r="L55" s="225"/>
      <c r="M55" s="233"/>
      <c r="N55" s="233"/>
      <c r="O55" s="233"/>
    </row>
    <row r="56" spans="1:15" ht="18.75" customHeight="1">
      <c r="A56" s="78"/>
      <c r="B56" s="232"/>
      <c r="C56" s="232"/>
      <c r="D56" s="233"/>
      <c r="E56" s="233"/>
      <c r="F56" s="234"/>
      <c r="G56" s="234"/>
      <c r="H56" s="235"/>
      <c r="I56" s="235"/>
      <c r="J56" s="235"/>
      <c r="K56" s="225"/>
      <c r="L56" s="225"/>
      <c r="M56" s="233"/>
      <c r="N56" s="233"/>
      <c r="O56" s="233"/>
    </row>
    <row r="57" spans="1:15" ht="18.75" customHeight="1">
      <c r="A57" s="78"/>
      <c r="B57" s="236"/>
      <c r="C57" s="236"/>
      <c r="D57" s="233"/>
      <c r="E57" s="233"/>
      <c r="F57" s="234"/>
      <c r="G57" s="234"/>
      <c r="H57" s="235"/>
      <c r="I57" s="235"/>
      <c r="J57" s="235"/>
      <c r="K57" s="225"/>
      <c r="L57" s="225"/>
      <c r="M57" s="233"/>
      <c r="N57" s="233"/>
      <c r="O57" s="233"/>
    </row>
    <row r="58" spans="1:15" ht="18.75" customHeight="1">
      <c r="A58" s="78"/>
      <c r="B58" s="232"/>
      <c r="C58" s="232"/>
      <c r="D58" s="233"/>
      <c r="E58" s="233"/>
      <c r="F58" s="234"/>
      <c r="G58" s="234"/>
      <c r="H58" s="235"/>
      <c r="I58" s="235"/>
      <c r="J58" s="235"/>
      <c r="K58" s="225"/>
      <c r="L58" s="225"/>
      <c r="M58" s="233"/>
      <c r="N58" s="233"/>
      <c r="O58" s="233"/>
    </row>
    <row r="59" spans="1:15" ht="18.75" customHeight="1">
      <c r="A59" s="82" t="s">
        <v>81</v>
      </c>
      <c r="B59" s="237" t="s">
        <v>395</v>
      </c>
      <c r="C59" s="237"/>
      <c r="D59" s="237" t="s">
        <v>395</v>
      </c>
      <c r="E59" s="237"/>
      <c r="F59" s="237" t="s">
        <v>395</v>
      </c>
      <c r="G59" s="237"/>
      <c r="H59" s="238"/>
      <c r="I59" s="238"/>
      <c r="J59" s="238"/>
      <c r="K59" s="221">
        <f>SUM(K55:L58)</f>
        <v>0</v>
      </c>
      <c r="L59" s="221"/>
      <c r="M59" s="239"/>
      <c r="N59" s="239"/>
      <c r="O59" s="239"/>
    </row>
    <row r="60" spans="1:15">
      <c r="A60" s="19"/>
      <c r="B60" s="2"/>
      <c r="C60" s="2"/>
      <c r="D60" s="2"/>
      <c r="E60" s="2"/>
      <c r="F60" s="2"/>
      <c r="G60" s="2"/>
      <c r="H60" s="2"/>
      <c r="I60" s="2"/>
      <c r="J60" s="2"/>
      <c r="K60" s="1"/>
      <c r="L60" s="1"/>
      <c r="M60" s="1"/>
      <c r="N60" s="1"/>
      <c r="O60" s="1"/>
    </row>
    <row r="61" spans="1:15" ht="18.75" customHeight="1">
      <c r="A61" s="219" t="s">
        <v>396</v>
      </c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</row>
    <row r="62" spans="1:15" ht="15" customHeight="1">
      <c r="A62" s="24"/>
      <c r="B62" s="137"/>
      <c r="C62" s="24"/>
      <c r="D62" s="24"/>
      <c r="E62" s="24"/>
      <c r="F62" s="24"/>
      <c r="G62" s="24"/>
      <c r="H62" s="24"/>
      <c r="I62" s="138"/>
    </row>
    <row r="63" spans="1:15" ht="42.75" customHeight="1">
      <c r="A63" s="200" t="s">
        <v>397</v>
      </c>
      <c r="B63" s="200"/>
      <c r="C63" s="200"/>
      <c r="D63" s="200" t="s">
        <v>398</v>
      </c>
      <c r="E63" s="200"/>
      <c r="F63" s="200" t="s">
        <v>399</v>
      </c>
      <c r="G63" s="200"/>
      <c r="H63" s="200"/>
      <c r="I63" s="200"/>
      <c r="J63" s="200" t="s">
        <v>400</v>
      </c>
      <c r="K63" s="200"/>
      <c r="L63" s="200"/>
      <c r="M63" s="200"/>
      <c r="N63" s="200" t="s">
        <v>401</v>
      </c>
      <c r="O63" s="200"/>
    </row>
    <row r="64" spans="1:15" ht="42.75" customHeight="1">
      <c r="A64" s="200"/>
      <c r="B64" s="200"/>
      <c r="C64" s="200"/>
      <c r="D64" s="200"/>
      <c r="E64" s="200"/>
      <c r="F64" s="199" t="s">
        <v>402</v>
      </c>
      <c r="G64" s="199"/>
      <c r="H64" s="200" t="s">
        <v>34</v>
      </c>
      <c r="I64" s="200"/>
      <c r="J64" s="199" t="s">
        <v>402</v>
      </c>
      <c r="K64" s="199"/>
      <c r="L64" s="200" t="s">
        <v>34</v>
      </c>
      <c r="M64" s="200"/>
      <c r="N64" s="200"/>
      <c r="O64" s="200"/>
    </row>
    <row r="65" spans="1:15" ht="18.75" customHeight="1">
      <c r="A65" s="200">
        <v>1</v>
      </c>
      <c r="B65" s="200"/>
      <c r="C65" s="200"/>
      <c r="D65" s="200">
        <v>2</v>
      </c>
      <c r="E65" s="200"/>
      <c r="F65" s="200">
        <v>3</v>
      </c>
      <c r="G65" s="200"/>
      <c r="H65" s="199">
        <v>4</v>
      </c>
      <c r="I65" s="199"/>
      <c r="J65" s="199">
        <v>5</v>
      </c>
      <c r="K65" s="199"/>
      <c r="L65" s="199">
        <v>6</v>
      </c>
      <c r="M65" s="199"/>
      <c r="N65" s="199">
        <v>7</v>
      </c>
      <c r="O65" s="199"/>
    </row>
    <row r="66" spans="1:15" ht="20.100000000000001" customHeight="1">
      <c r="A66" s="224" t="s">
        <v>403</v>
      </c>
      <c r="B66" s="224"/>
      <c r="C66" s="224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40">
        <f>D66+H66-L66</f>
        <v>0</v>
      </c>
      <c r="O66" s="240"/>
    </row>
    <row r="67" spans="1:15" ht="20.100000000000001" customHeight="1">
      <c r="A67" s="224" t="s">
        <v>404</v>
      </c>
      <c r="B67" s="224"/>
      <c r="C67" s="224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5"/>
    </row>
    <row r="68" spans="1:15" ht="20.100000000000001" customHeight="1">
      <c r="A68" s="224"/>
      <c r="B68" s="224"/>
      <c r="C68" s="224"/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5"/>
    </row>
    <row r="69" spans="1:15" ht="20.100000000000001" customHeight="1">
      <c r="A69" s="224" t="s">
        <v>405</v>
      </c>
      <c r="B69" s="224"/>
      <c r="C69" s="224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40">
        <f>D69+H69-L69</f>
        <v>0</v>
      </c>
      <c r="O69" s="240"/>
    </row>
    <row r="70" spans="1:15" ht="20.100000000000001" customHeight="1">
      <c r="A70" s="224" t="s">
        <v>406</v>
      </c>
      <c r="B70" s="224"/>
      <c r="C70" s="224"/>
      <c r="D70" s="225"/>
      <c r="E70" s="225"/>
      <c r="F70" s="225"/>
      <c r="G70" s="225"/>
      <c r="H70" s="225"/>
      <c r="I70" s="225"/>
      <c r="J70" s="225"/>
      <c r="K70" s="225"/>
      <c r="L70" s="225"/>
      <c r="M70" s="225"/>
      <c r="N70" s="225"/>
      <c r="O70" s="225"/>
    </row>
    <row r="71" spans="1:15" ht="20.100000000000001" customHeight="1">
      <c r="A71" s="224"/>
      <c r="B71" s="224"/>
      <c r="C71" s="224"/>
      <c r="D71" s="225"/>
      <c r="E71" s="225"/>
      <c r="F71" s="225"/>
      <c r="G71" s="225"/>
      <c r="H71" s="225"/>
      <c r="I71" s="225"/>
      <c r="J71" s="225"/>
      <c r="K71" s="225"/>
      <c r="L71" s="225"/>
      <c r="M71" s="225"/>
      <c r="N71" s="225"/>
      <c r="O71" s="225"/>
    </row>
    <row r="72" spans="1:15" ht="20.100000000000001" customHeight="1">
      <c r="A72" s="224" t="s">
        <v>407</v>
      </c>
      <c r="B72" s="224"/>
      <c r="C72" s="224"/>
      <c r="D72" s="225"/>
      <c r="E72" s="225"/>
      <c r="F72" s="225"/>
      <c r="G72" s="225"/>
      <c r="H72" s="225"/>
      <c r="I72" s="225"/>
      <c r="J72" s="225"/>
      <c r="K72" s="225"/>
      <c r="L72" s="225"/>
      <c r="M72" s="225"/>
      <c r="N72" s="240">
        <f>D72+H72-L72</f>
        <v>0</v>
      </c>
      <c r="O72" s="240"/>
    </row>
    <row r="73" spans="1:15" ht="20.100000000000001" customHeight="1">
      <c r="A73" s="224" t="s">
        <v>404</v>
      </c>
      <c r="B73" s="224"/>
      <c r="C73" s="224"/>
      <c r="D73" s="225"/>
      <c r="E73" s="225"/>
      <c r="F73" s="225"/>
      <c r="G73" s="225"/>
      <c r="H73" s="225"/>
      <c r="I73" s="225"/>
      <c r="J73" s="225"/>
      <c r="K73" s="225"/>
      <c r="L73" s="225"/>
      <c r="M73" s="225"/>
      <c r="N73" s="225"/>
      <c r="O73" s="225"/>
    </row>
    <row r="74" spans="1:15" ht="20.100000000000001" customHeight="1">
      <c r="A74" s="224"/>
      <c r="B74" s="224"/>
      <c r="C74" s="224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</row>
    <row r="75" spans="1:15" ht="24.9" customHeight="1">
      <c r="A75" s="208" t="s">
        <v>81</v>
      </c>
      <c r="B75" s="208"/>
      <c r="C75" s="208"/>
      <c r="D75" s="221">
        <f>SUM(D66,D69,D72)</f>
        <v>0</v>
      </c>
      <c r="E75" s="221"/>
      <c r="F75" s="221">
        <f>SUM(F66,F69,F72)</f>
        <v>0</v>
      </c>
      <c r="G75" s="221"/>
      <c r="H75" s="221">
        <f>SUM(H66,H69,H72)</f>
        <v>0</v>
      </c>
      <c r="I75" s="221"/>
      <c r="J75" s="221">
        <f>SUM(J66,J69,J72)</f>
        <v>0</v>
      </c>
      <c r="K75" s="221"/>
      <c r="L75" s="221">
        <f>SUM(L66,L69,L72)</f>
        <v>0</v>
      </c>
      <c r="M75" s="221"/>
      <c r="N75" s="221">
        <f>D75+H75-L75</f>
        <v>0</v>
      </c>
      <c r="O75" s="221"/>
    </row>
    <row r="76" spans="1:15">
      <c r="C76" s="139"/>
      <c r="D76" s="139"/>
      <c r="E76" s="139"/>
    </row>
    <row r="77" spans="1:15">
      <c r="C77" s="139"/>
      <c r="D77" s="139"/>
      <c r="E77" s="139"/>
    </row>
    <row r="78" spans="1:15">
      <c r="C78" s="139"/>
      <c r="D78" s="139"/>
      <c r="E78" s="139"/>
    </row>
    <row r="79" spans="1:15">
      <c r="C79" s="139"/>
      <c r="D79" s="139"/>
      <c r="E79" s="139"/>
    </row>
    <row r="80" spans="1:15">
      <c r="C80" s="139"/>
      <c r="D80" s="139"/>
      <c r="E80" s="139"/>
    </row>
    <row r="81" spans="3:5">
      <c r="C81" s="139"/>
      <c r="D81" s="139"/>
      <c r="E81" s="139"/>
    </row>
    <row r="82" spans="3:5">
      <c r="C82" s="139"/>
      <c r="D82" s="139"/>
      <c r="E82" s="139"/>
    </row>
    <row r="83" spans="3:5">
      <c r="C83" s="139"/>
      <c r="D83" s="139"/>
      <c r="E83" s="139"/>
    </row>
    <row r="84" spans="3:5">
      <c r="C84" s="139"/>
      <c r="D84" s="139"/>
      <c r="E84" s="139"/>
    </row>
    <row r="85" spans="3:5">
      <c r="C85" s="139"/>
      <c r="D85" s="139"/>
      <c r="E85" s="139"/>
    </row>
    <row r="86" spans="3:5">
      <c r="C86" s="139"/>
      <c r="D86" s="139"/>
      <c r="E86" s="139"/>
    </row>
    <row r="87" spans="3:5">
      <c r="C87" s="139"/>
      <c r="D87" s="139"/>
      <c r="E87" s="139"/>
    </row>
    <row r="88" spans="3:5">
      <c r="C88" s="139"/>
      <c r="D88" s="139"/>
      <c r="E88" s="139"/>
    </row>
    <row r="89" spans="3:5">
      <c r="C89" s="139"/>
      <c r="D89" s="139"/>
      <c r="E89" s="139"/>
    </row>
  </sheetData>
  <sheetProtection selectLockedCells="1" selectUnlockedCells="1"/>
  <mergeCells count="274">
    <mergeCell ref="N75:O75"/>
    <mergeCell ref="A75:C75"/>
    <mergeCell ref="D75:E75"/>
    <mergeCell ref="F75:G75"/>
    <mergeCell ref="H75:I75"/>
    <mergeCell ref="J75:K75"/>
    <mergeCell ref="L75:M75"/>
    <mergeCell ref="A74:C74"/>
    <mergeCell ref="D74:E74"/>
    <mergeCell ref="F74:G74"/>
    <mergeCell ref="H74:I74"/>
    <mergeCell ref="J74:K74"/>
    <mergeCell ref="L74:M74"/>
    <mergeCell ref="N74:O74"/>
    <mergeCell ref="A73:C73"/>
    <mergeCell ref="D73:E73"/>
    <mergeCell ref="L72:M72"/>
    <mergeCell ref="N72:O72"/>
    <mergeCell ref="A71:C71"/>
    <mergeCell ref="D71:E71"/>
    <mergeCell ref="F71:G71"/>
    <mergeCell ref="H71:I71"/>
    <mergeCell ref="J71:K71"/>
    <mergeCell ref="L71:M71"/>
    <mergeCell ref="F73:G73"/>
    <mergeCell ref="H73:I73"/>
    <mergeCell ref="J73:K73"/>
    <mergeCell ref="L73:M73"/>
    <mergeCell ref="N71:O71"/>
    <mergeCell ref="A72:C72"/>
    <mergeCell ref="D72:E72"/>
    <mergeCell ref="F72:G72"/>
    <mergeCell ref="H72:I72"/>
    <mergeCell ref="J72:K72"/>
    <mergeCell ref="N73:O73"/>
    <mergeCell ref="A70:C70"/>
    <mergeCell ref="D70:E70"/>
    <mergeCell ref="F70:G70"/>
    <mergeCell ref="H70:I70"/>
    <mergeCell ref="J70:K70"/>
    <mergeCell ref="L70:M70"/>
    <mergeCell ref="N70:O70"/>
    <mergeCell ref="A69:C69"/>
    <mergeCell ref="D69:E69"/>
    <mergeCell ref="L68:M68"/>
    <mergeCell ref="N68:O68"/>
    <mergeCell ref="A67:C67"/>
    <mergeCell ref="D67:E67"/>
    <mergeCell ref="F67:G67"/>
    <mergeCell ref="H67:I67"/>
    <mergeCell ref="J67:K67"/>
    <mergeCell ref="L67:M67"/>
    <mergeCell ref="F69:G69"/>
    <mergeCell ref="H69:I69"/>
    <mergeCell ref="J69:K69"/>
    <mergeCell ref="L69:M69"/>
    <mergeCell ref="N67:O67"/>
    <mergeCell ref="A68:C68"/>
    <mergeCell ref="D68:E68"/>
    <mergeCell ref="F68:G68"/>
    <mergeCell ref="H68:I68"/>
    <mergeCell ref="J68:K68"/>
    <mergeCell ref="N69:O69"/>
    <mergeCell ref="A66:C66"/>
    <mergeCell ref="D66:E66"/>
    <mergeCell ref="F66:G66"/>
    <mergeCell ref="H66:I66"/>
    <mergeCell ref="J66:K66"/>
    <mergeCell ref="L66:M66"/>
    <mergeCell ref="N66:O66"/>
    <mergeCell ref="A65:C65"/>
    <mergeCell ref="D65:E65"/>
    <mergeCell ref="F65:G65"/>
    <mergeCell ref="H65:I65"/>
    <mergeCell ref="J65:K65"/>
    <mergeCell ref="L65:M65"/>
    <mergeCell ref="A61:O61"/>
    <mergeCell ref="A63:C64"/>
    <mergeCell ref="D63:E64"/>
    <mergeCell ref="F63:I63"/>
    <mergeCell ref="J63:M63"/>
    <mergeCell ref="N63:O64"/>
    <mergeCell ref="N65:O65"/>
    <mergeCell ref="B58:C58"/>
    <mergeCell ref="D58:E58"/>
    <mergeCell ref="F58:G58"/>
    <mergeCell ref="H58:J58"/>
    <mergeCell ref="K58:L58"/>
    <mergeCell ref="M58:O58"/>
    <mergeCell ref="F64:G64"/>
    <mergeCell ref="H64:I64"/>
    <mergeCell ref="J64:K64"/>
    <mergeCell ref="L64:M64"/>
    <mergeCell ref="B59:C59"/>
    <mergeCell ref="D59:E59"/>
    <mergeCell ref="F59:G59"/>
    <mergeCell ref="H59:J59"/>
    <mergeCell ref="K59:L59"/>
    <mergeCell ref="M59:O59"/>
    <mergeCell ref="B56:C56"/>
    <mergeCell ref="D56:E56"/>
    <mergeCell ref="F56:G56"/>
    <mergeCell ref="H56:J56"/>
    <mergeCell ref="K56:L56"/>
    <mergeCell ref="M56:O56"/>
    <mergeCell ref="B57:C57"/>
    <mergeCell ref="D57:E57"/>
    <mergeCell ref="F57:G57"/>
    <mergeCell ref="H57:J57"/>
    <mergeCell ref="K57:L57"/>
    <mergeCell ref="M57:O57"/>
    <mergeCell ref="B54:C54"/>
    <mergeCell ref="D54:E54"/>
    <mergeCell ref="F54:G54"/>
    <mergeCell ref="H54:J54"/>
    <mergeCell ref="K54:L54"/>
    <mergeCell ref="M54:O54"/>
    <mergeCell ref="B55:C55"/>
    <mergeCell ref="D55:E55"/>
    <mergeCell ref="F55:G55"/>
    <mergeCell ref="H55:J55"/>
    <mergeCell ref="K55:L55"/>
    <mergeCell ref="M55:O55"/>
    <mergeCell ref="A44:C44"/>
    <mergeCell ref="A45:C45"/>
    <mergeCell ref="A46:C46"/>
    <mergeCell ref="A47:C47"/>
    <mergeCell ref="A48:C48"/>
    <mergeCell ref="A49:C49"/>
    <mergeCell ref="A51:O51"/>
    <mergeCell ref="B53:C53"/>
    <mergeCell ref="D53:E53"/>
    <mergeCell ref="F53:G53"/>
    <mergeCell ref="H53:J53"/>
    <mergeCell ref="K53:L53"/>
    <mergeCell ref="M53:O53"/>
    <mergeCell ref="B38:E38"/>
    <mergeCell ref="F38:O38"/>
    <mergeCell ref="B39:E39"/>
    <mergeCell ref="F39:O39"/>
    <mergeCell ref="A40:J40"/>
    <mergeCell ref="A42:C43"/>
    <mergeCell ref="D42:F42"/>
    <mergeCell ref="G42:I42"/>
    <mergeCell ref="J42:L42"/>
    <mergeCell ref="M42:O42"/>
    <mergeCell ref="B33:E33"/>
    <mergeCell ref="F33:O33"/>
    <mergeCell ref="B34:E34"/>
    <mergeCell ref="F34:O34"/>
    <mergeCell ref="B35:E35"/>
    <mergeCell ref="F35:O35"/>
    <mergeCell ref="B36:E36"/>
    <mergeCell ref="F36:O36"/>
    <mergeCell ref="B37:E37"/>
    <mergeCell ref="F37:O37"/>
    <mergeCell ref="A26:B26"/>
    <mergeCell ref="C26:E26"/>
    <mergeCell ref="F26:H26"/>
    <mergeCell ref="I26:K26"/>
    <mergeCell ref="L26:M26"/>
    <mergeCell ref="N26:O26"/>
    <mergeCell ref="A28:O28"/>
    <mergeCell ref="A30:O30"/>
    <mergeCell ref="B32:E32"/>
    <mergeCell ref="F32:O32"/>
    <mergeCell ref="A24:B24"/>
    <mergeCell ref="C24:E24"/>
    <mergeCell ref="F24:H24"/>
    <mergeCell ref="I24:K24"/>
    <mergeCell ref="L24:M24"/>
    <mergeCell ref="N24:O24"/>
    <mergeCell ref="A25:B25"/>
    <mergeCell ref="C25:E25"/>
    <mergeCell ref="F25:H25"/>
    <mergeCell ref="I25:K25"/>
    <mergeCell ref="L25:M25"/>
    <mergeCell ref="N25:O25"/>
    <mergeCell ref="A22:B22"/>
    <mergeCell ref="C22:E22"/>
    <mergeCell ref="F22:H22"/>
    <mergeCell ref="I22:K22"/>
    <mergeCell ref="L22:M22"/>
    <mergeCell ref="N22:O22"/>
    <mergeCell ref="A23:B23"/>
    <mergeCell ref="C23:E23"/>
    <mergeCell ref="F23:H23"/>
    <mergeCell ref="I23:K23"/>
    <mergeCell ref="L23:M23"/>
    <mergeCell ref="N23:O23"/>
    <mergeCell ref="A20:B20"/>
    <mergeCell ref="C20:E20"/>
    <mergeCell ref="F20:H20"/>
    <mergeCell ref="I20:K20"/>
    <mergeCell ref="L20:M20"/>
    <mergeCell ref="N20:O20"/>
    <mergeCell ref="A21:B21"/>
    <mergeCell ref="C21:E21"/>
    <mergeCell ref="F21:H21"/>
    <mergeCell ref="I21:K21"/>
    <mergeCell ref="L21:M21"/>
    <mergeCell ref="N21:O21"/>
    <mergeCell ref="A18:B18"/>
    <mergeCell ref="C18:E18"/>
    <mergeCell ref="F18:H18"/>
    <mergeCell ref="I18:K18"/>
    <mergeCell ref="L18:M18"/>
    <mergeCell ref="N18:O18"/>
    <mergeCell ref="A19:B19"/>
    <mergeCell ref="C19:E19"/>
    <mergeCell ref="F19:H19"/>
    <mergeCell ref="I19:K19"/>
    <mergeCell ref="L19:M19"/>
    <mergeCell ref="N19:O19"/>
    <mergeCell ref="A16:B16"/>
    <mergeCell ref="C16:E16"/>
    <mergeCell ref="F16:H16"/>
    <mergeCell ref="I16:K16"/>
    <mergeCell ref="L16:M16"/>
    <mergeCell ref="N16:O16"/>
    <mergeCell ref="A17:B17"/>
    <mergeCell ref="C17:E17"/>
    <mergeCell ref="F17:H17"/>
    <mergeCell ref="I17:K17"/>
    <mergeCell ref="L17:M17"/>
    <mergeCell ref="N17:O17"/>
    <mergeCell ref="A14:B14"/>
    <mergeCell ref="C14:E14"/>
    <mergeCell ref="F14:H14"/>
    <mergeCell ref="I14:K14"/>
    <mergeCell ref="L14:M14"/>
    <mergeCell ref="N14:O14"/>
    <mergeCell ref="A15:B15"/>
    <mergeCell ref="C15:E15"/>
    <mergeCell ref="F15:H15"/>
    <mergeCell ref="I15:K15"/>
    <mergeCell ref="L15:M15"/>
    <mergeCell ref="N15:O15"/>
    <mergeCell ref="A12:B12"/>
    <mergeCell ref="C12:E12"/>
    <mergeCell ref="F12:H12"/>
    <mergeCell ref="I12:K12"/>
    <mergeCell ref="L12:M12"/>
    <mergeCell ref="N12:O12"/>
    <mergeCell ref="A13:B13"/>
    <mergeCell ref="C13:E13"/>
    <mergeCell ref="F13:H13"/>
    <mergeCell ref="I13:K13"/>
    <mergeCell ref="L13:M13"/>
    <mergeCell ref="N13:O13"/>
    <mergeCell ref="A10:B10"/>
    <mergeCell ref="C10:E10"/>
    <mergeCell ref="F10:H10"/>
    <mergeCell ref="I10:K10"/>
    <mergeCell ref="L10:M10"/>
    <mergeCell ref="N10:O10"/>
    <mergeCell ref="A11:B11"/>
    <mergeCell ref="C11:E11"/>
    <mergeCell ref="F11:H11"/>
    <mergeCell ref="I11:K11"/>
    <mergeCell ref="L11:M11"/>
    <mergeCell ref="N11:O11"/>
    <mergeCell ref="A1:O1"/>
    <mergeCell ref="A2:O2"/>
    <mergeCell ref="A3:O3"/>
    <mergeCell ref="A4:O4"/>
    <mergeCell ref="A5:O5"/>
    <mergeCell ref="A7:O7"/>
    <mergeCell ref="A9:B9"/>
    <mergeCell ref="C9:E9"/>
    <mergeCell ref="F9:H9"/>
    <mergeCell ref="I9:K9"/>
    <mergeCell ref="L9:M9"/>
    <mergeCell ref="N9:O9"/>
  </mergeCells>
  <pageMargins left="0.59027777777777779" right="0.59027777777777779" top="0.78749999999999998" bottom="0.78749999999999998" header="0.31527777777777777" footer="0.51180555555555551"/>
  <pageSetup paperSize="9" scale="49" firstPageNumber="0" orientation="landscape" r:id="rId1"/>
  <headerFooter alignWithMargins="0">
    <oddHeader xml:space="preserve">&amp;C&amp;"Times New Roman,Обычный"&amp;16 &amp;14 13&amp;R&amp;"Times New Roman,Обычный"&amp;14Продовження додатка 3
Таблиця 6  </oddHeader>
  </headerFooter>
  <rowBreaks count="1" manualBreakCount="1">
    <brk id="3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F74"/>
  <sheetViews>
    <sheetView zoomScale="50" zoomScaleNormal="50" workbookViewId="0">
      <selection activeCell="W34" sqref="W34"/>
    </sheetView>
  </sheetViews>
  <sheetFormatPr defaultColWidth="9.109375" defaultRowHeight="18"/>
  <cols>
    <col min="1" max="2" width="4.44140625" style="74" customWidth="1"/>
    <col min="3" max="3" width="28.6640625" style="74" customWidth="1"/>
    <col min="4" max="6" width="8.44140625" style="74" customWidth="1"/>
    <col min="7" max="9" width="11.33203125" style="74" customWidth="1"/>
    <col min="10" max="10" width="8.6640625" style="74" customWidth="1"/>
    <col min="11" max="11" width="7" style="74" customWidth="1"/>
    <col min="12" max="12" width="9" style="74" customWidth="1"/>
    <col min="13" max="13" width="12.33203125" style="74" customWidth="1"/>
    <col min="14" max="14" width="12.5546875" style="74" customWidth="1"/>
    <col min="15" max="15" width="14.5546875" style="74" customWidth="1"/>
    <col min="16" max="16" width="14" style="74" customWidth="1"/>
    <col min="17" max="17" width="12.5546875" style="74" customWidth="1"/>
    <col min="18" max="18" width="12.33203125" style="74" customWidth="1"/>
    <col min="19" max="19" width="14.5546875" style="74" customWidth="1"/>
    <col min="20" max="20" width="14" style="74" customWidth="1"/>
    <col min="21" max="21" width="12.5546875" style="74" customWidth="1"/>
    <col min="22" max="22" width="12.33203125" style="74" customWidth="1"/>
    <col min="23" max="23" width="14.88671875" style="74" customWidth="1"/>
    <col min="24" max="24" width="14" style="74" customWidth="1"/>
    <col min="25" max="25" width="12.5546875" style="74" customWidth="1"/>
    <col min="26" max="26" width="12.33203125" style="74" customWidth="1"/>
    <col min="27" max="27" width="14.5546875" style="74" customWidth="1"/>
    <col min="28" max="28" width="13.6640625" style="74" customWidth="1"/>
    <col min="29" max="29" width="12.33203125" style="74" customWidth="1"/>
    <col min="30" max="30" width="12" style="74" customWidth="1"/>
    <col min="31" max="31" width="14.5546875" style="74" customWidth="1"/>
    <col min="32" max="32" width="14" style="74" customWidth="1"/>
    <col min="33" max="16384" width="9.109375" style="74"/>
  </cols>
  <sheetData>
    <row r="1" spans="1:32" ht="18.75" customHeight="1">
      <c r="C1" s="140" t="s">
        <v>408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</row>
    <row r="2" spans="1:3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</row>
    <row r="3" spans="1:32" ht="45.75" customHeight="1">
      <c r="A3" s="215" t="s">
        <v>409</v>
      </c>
      <c r="B3" s="215" t="s">
        <v>410</v>
      </c>
      <c r="C3" s="215"/>
      <c r="D3" s="241" t="s">
        <v>411</v>
      </c>
      <c r="E3" s="241"/>
      <c r="F3" s="241"/>
      <c r="G3" s="200" t="s">
        <v>412</v>
      </c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199" t="s">
        <v>413</v>
      </c>
      <c r="S3" s="199"/>
      <c r="T3" s="199"/>
      <c r="U3" s="199"/>
      <c r="V3" s="199"/>
      <c r="W3" s="199"/>
      <c r="X3" s="199"/>
      <c r="Y3" s="199"/>
      <c r="Z3" s="199"/>
      <c r="AA3" s="200" t="s">
        <v>414</v>
      </c>
      <c r="AB3" s="200"/>
      <c r="AC3" s="200"/>
      <c r="AD3" s="200" t="s">
        <v>415</v>
      </c>
      <c r="AE3" s="200"/>
      <c r="AF3" s="200"/>
    </row>
    <row r="4" spans="1:32" ht="77.25" customHeight="1">
      <c r="A4" s="215"/>
      <c r="B4" s="215"/>
      <c r="C4" s="215"/>
      <c r="D4" s="241"/>
      <c r="E4" s="241"/>
      <c r="F4" s="241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 t="s">
        <v>416</v>
      </c>
      <c r="S4" s="200"/>
      <c r="T4" s="200"/>
      <c r="U4" s="200" t="s">
        <v>417</v>
      </c>
      <c r="V4" s="200"/>
      <c r="W4" s="200"/>
      <c r="X4" s="200" t="s">
        <v>418</v>
      </c>
      <c r="Y4" s="200"/>
      <c r="Z4" s="200"/>
      <c r="AA4" s="200"/>
      <c r="AB4" s="200"/>
      <c r="AC4" s="200"/>
      <c r="AD4" s="200"/>
      <c r="AE4" s="200"/>
      <c r="AF4" s="200"/>
    </row>
    <row r="5" spans="1:32" ht="18.75" customHeight="1">
      <c r="A5" s="142">
        <v>1</v>
      </c>
      <c r="B5" s="242">
        <v>2</v>
      </c>
      <c r="C5" s="242"/>
      <c r="D5" s="243">
        <v>3</v>
      </c>
      <c r="E5" s="243"/>
      <c r="F5" s="243"/>
      <c r="G5" s="244">
        <v>4</v>
      </c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>
        <v>5</v>
      </c>
      <c r="S5" s="244"/>
      <c r="T5" s="244"/>
      <c r="U5" s="244">
        <v>6</v>
      </c>
      <c r="V5" s="244"/>
      <c r="W5" s="244"/>
      <c r="X5" s="245">
        <v>7</v>
      </c>
      <c r="Y5" s="245"/>
      <c r="Z5" s="245"/>
      <c r="AA5" s="245">
        <v>8</v>
      </c>
      <c r="AB5" s="245"/>
      <c r="AC5" s="245"/>
      <c r="AD5" s="245">
        <v>9</v>
      </c>
      <c r="AE5" s="245"/>
      <c r="AF5" s="245"/>
    </row>
    <row r="6" spans="1:32" ht="20.100000000000001" customHeight="1">
      <c r="A6" s="142"/>
      <c r="B6" s="246"/>
      <c r="C6" s="246"/>
      <c r="D6" s="247"/>
      <c r="E6" s="247"/>
      <c r="F6" s="247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25"/>
      <c r="S6" s="225"/>
      <c r="T6" s="225"/>
      <c r="U6" s="225"/>
      <c r="V6" s="225"/>
      <c r="W6" s="225"/>
      <c r="X6" s="225"/>
      <c r="Y6" s="225"/>
      <c r="Z6" s="225"/>
      <c r="AA6" s="225">
        <f>X6-U6</f>
        <v>0</v>
      </c>
      <c r="AB6" s="225"/>
      <c r="AC6" s="225"/>
      <c r="AD6" s="249" t="e">
        <f>(X6/U6)*100</f>
        <v>#DIV/0!</v>
      </c>
      <c r="AE6" s="249"/>
      <c r="AF6" s="249"/>
    </row>
    <row r="7" spans="1:32" ht="20.100000000000001" customHeight="1">
      <c r="A7" s="142"/>
      <c r="B7" s="246"/>
      <c r="C7" s="246"/>
      <c r="D7" s="247"/>
      <c r="E7" s="247"/>
      <c r="F7" s="247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25"/>
      <c r="S7" s="225"/>
      <c r="T7" s="225"/>
      <c r="U7" s="225"/>
      <c r="V7" s="225"/>
      <c r="W7" s="225"/>
      <c r="X7" s="225"/>
      <c r="Y7" s="225"/>
      <c r="Z7" s="225"/>
      <c r="AA7" s="225">
        <f>X7-U7</f>
        <v>0</v>
      </c>
      <c r="AB7" s="225"/>
      <c r="AC7" s="225"/>
      <c r="AD7" s="249" t="e">
        <f>(X7/U7)*100</f>
        <v>#DIV/0!</v>
      </c>
      <c r="AE7" s="249"/>
      <c r="AF7" s="249"/>
    </row>
    <row r="8" spans="1:32" ht="20.100000000000001" customHeight="1">
      <c r="A8" s="142"/>
      <c r="B8" s="246"/>
      <c r="C8" s="246"/>
      <c r="D8" s="247"/>
      <c r="E8" s="247"/>
      <c r="F8" s="247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25"/>
      <c r="S8" s="225"/>
      <c r="T8" s="225"/>
      <c r="U8" s="225"/>
      <c r="V8" s="225"/>
      <c r="W8" s="225"/>
      <c r="X8" s="225"/>
      <c r="Y8" s="225"/>
      <c r="Z8" s="225"/>
      <c r="AA8" s="225">
        <f>X8-U8</f>
        <v>0</v>
      </c>
      <c r="AB8" s="225"/>
      <c r="AC8" s="225"/>
      <c r="AD8" s="249" t="e">
        <f>(X8/U8)*100</f>
        <v>#DIV/0!</v>
      </c>
      <c r="AE8" s="249"/>
      <c r="AF8" s="249"/>
    </row>
    <row r="9" spans="1:32" ht="20.100000000000001" customHeight="1">
      <c r="A9" s="142"/>
      <c r="B9" s="246"/>
      <c r="C9" s="246"/>
      <c r="D9" s="247"/>
      <c r="E9" s="247"/>
      <c r="F9" s="247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25"/>
      <c r="S9" s="225"/>
      <c r="T9" s="225"/>
      <c r="U9" s="225"/>
      <c r="V9" s="225"/>
      <c r="W9" s="225"/>
      <c r="X9" s="225"/>
      <c r="Y9" s="225"/>
      <c r="Z9" s="225"/>
      <c r="AA9" s="225">
        <f>X9-U9</f>
        <v>0</v>
      </c>
      <c r="AB9" s="225"/>
      <c r="AC9" s="225"/>
      <c r="AD9" s="249" t="e">
        <f>(X9/U9)*100</f>
        <v>#DIV/0!</v>
      </c>
      <c r="AE9" s="249"/>
      <c r="AF9" s="249"/>
    </row>
    <row r="10" spans="1:32" ht="24.9" customHeight="1">
      <c r="A10" s="251" t="s">
        <v>81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21">
        <f>SUM(R6:R9)</f>
        <v>0</v>
      </c>
      <c r="S10" s="221"/>
      <c r="T10" s="221"/>
      <c r="U10" s="221">
        <f>SUM(U6:U9)</f>
        <v>0</v>
      </c>
      <c r="V10" s="221"/>
      <c r="W10" s="221"/>
      <c r="X10" s="221">
        <f>SUM(X6:X9)</f>
        <v>0</v>
      </c>
      <c r="Y10" s="221"/>
      <c r="Z10" s="221"/>
      <c r="AA10" s="222">
        <f>X10-U10</f>
        <v>0</v>
      </c>
      <c r="AB10" s="222"/>
      <c r="AC10" s="222"/>
      <c r="AD10" s="250" t="e">
        <f>(X10/U10)*100</f>
        <v>#DIV/0!</v>
      </c>
      <c r="AE10" s="250"/>
      <c r="AF10" s="250"/>
    </row>
    <row r="11" spans="1:32" ht="11.25" customHeight="1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44"/>
      <c r="AF11" s="144"/>
    </row>
    <row r="12" spans="1:32" ht="10.5" customHeight="1">
      <c r="A12" s="145"/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6"/>
      <c r="O12" s="146"/>
      <c r="P12" s="146"/>
      <c r="Q12" s="146"/>
      <c r="R12" s="147"/>
      <c r="S12" s="147"/>
      <c r="T12" s="147"/>
      <c r="U12" s="147"/>
      <c r="V12" s="147"/>
      <c r="W12" s="147"/>
      <c r="X12" s="148"/>
      <c r="Y12" s="148"/>
      <c r="Z12" s="148"/>
      <c r="AA12" s="148"/>
      <c r="AB12" s="148"/>
      <c r="AC12" s="148"/>
      <c r="AD12" s="148"/>
      <c r="AE12" s="149"/>
      <c r="AF12" s="149"/>
    </row>
    <row r="13" spans="1:32" s="140" customFormat="1" ht="18.75" customHeight="1">
      <c r="C13" s="140" t="s">
        <v>419</v>
      </c>
      <c r="Q13" s="140" t="s">
        <v>458</v>
      </c>
    </row>
    <row r="14" spans="1:32" s="140" customFormat="1" ht="18.75" customHeight="1"/>
    <row r="15" spans="1:32" ht="45.75" customHeight="1">
      <c r="A15" s="215" t="s">
        <v>409</v>
      </c>
      <c r="B15" s="215" t="s">
        <v>420</v>
      </c>
      <c r="C15" s="215"/>
      <c r="D15" s="200" t="s">
        <v>410</v>
      </c>
      <c r="E15" s="200"/>
      <c r="F15" s="200"/>
      <c r="G15" s="200"/>
      <c r="H15" s="200" t="s">
        <v>412</v>
      </c>
      <c r="I15" s="200"/>
      <c r="J15" s="200"/>
      <c r="K15" s="200"/>
      <c r="L15" s="200"/>
      <c r="M15" s="200"/>
      <c r="N15" s="200"/>
      <c r="O15" s="200"/>
      <c r="P15" s="200" t="s">
        <v>421</v>
      </c>
      <c r="Q15" s="200"/>
      <c r="R15" s="199" t="s">
        <v>413</v>
      </c>
      <c r="S15" s="199"/>
      <c r="T15" s="199"/>
      <c r="U15" s="199"/>
      <c r="V15" s="199"/>
      <c r="W15" s="199"/>
      <c r="X15" s="199"/>
      <c r="Y15" s="199"/>
      <c r="Z15" s="199"/>
      <c r="AA15" s="200" t="s">
        <v>414</v>
      </c>
      <c r="AB15" s="200"/>
      <c r="AC15" s="200"/>
      <c r="AD15" s="200" t="s">
        <v>415</v>
      </c>
      <c r="AE15" s="200"/>
      <c r="AF15" s="200"/>
    </row>
    <row r="16" spans="1:32" ht="24.9" customHeight="1">
      <c r="A16" s="215"/>
      <c r="B16" s="215"/>
      <c r="C16" s="215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 t="s">
        <v>416</v>
      </c>
      <c r="S16" s="200"/>
      <c r="T16" s="200"/>
      <c r="U16" s="200" t="s">
        <v>417</v>
      </c>
      <c r="V16" s="200"/>
      <c r="W16" s="200"/>
      <c r="X16" s="200" t="s">
        <v>418</v>
      </c>
      <c r="Y16" s="200"/>
      <c r="Z16" s="200"/>
      <c r="AA16" s="200"/>
      <c r="AB16" s="200"/>
      <c r="AC16" s="200"/>
      <c r="AD16" s="200"/>
      <c r="AE16" s="200"/>
      <c r="AF16" s="200"/>
    </row>
    <row r="17" spans="1:32" ht="48" customHeight="1">
      <c r="A17" s="215"/>
      <c r="B17" s="215"/>
      <c r="C17" s="215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</row>
    <row r="18" spans="1:32" ht="18.75" customHeight="1">
      <c r="A18" s="143">
        <v>1</v>
      </c>
      <c r="B18" s="242">
        <v>2</v>
      </c>
      <c r="C18" s="242"/>
      <c r="D18" s="244">
        <v>3</v>
      </c>
      <c r="E18" s="244"/>
      <c r="F18" s="244"/>
      <c r="G18" s="244"/>
      <c r="H18" s="244">
        <v>4</v>
      </c>
      <c r="I18" s="244"/>
      <c r="J18" s="244"/>
      <c r="K18" s="244"/>
      <c r="L18" s="244"/>
      <c r="M18" s="244"/>
      <c r="N18" s="244"/>
      <c r="O18" s="244"/>
      <c r="P18" s="244">
        <v>5</v>
      </c>
      <c r="Q18" s="244"/>
      <c r="R18" s="244">
        <v>6</v>
      </c>
      <c r="S18" s="244"/>
      <c r="T18" s="244"/>
      <c r="U18" s="244">
        <v>7</v>
      </c>
      <c r="V18" s="244"/>
      <c r="W18" s="244"/>
      <c r="X18" s="244">
        <v>8</v>
      </c>
      <c r="Y18" s="244"/>
      <c r="Z18" s="244"/>
      <c r="AA18" s="244">
        <v>9</v>
      </c>
      <c r="AB18" s="244"/>
      <c r="AC18" s="244"/>
      <c r="AD18" s="244">
        <v>10</v>
      </c>
      <c r="AE18" s="244"/>
      <c r="AF18" s="244"/>
    </row>
    <row r="19" spans="1:32" ht="20.100000000000001" customHeight="1">
      <c r="A19" s="150"/>
      <c r="B19" s="252"/>
      <c r="C19" s="252"/>
      <c r="D19" s="248"/>
      <c r="E19" s="248"/>
      <c r="F19" s="248"/>
      <c r="G19" s="248"/>
      <c r="H19" s="253"/>
      <c r="I19" s="253"/>
      <c r="J19" s="253"/>
      <c r="K19" s="253"/>
      <c r="L19" s="253"/>
      <c r="M19" s="253"/>
      <c r="N19" s="253"/>
      <c r="O19" s="253"/>
      <c r="P19" s="254"/>
      <c r="Q19" s="254"/>
      <c r="R19" s="225"/>
      <c r="S19" s="225"/>
      <c r="T19" s="225"/>
      <c r="U19" s="225"/>
      <c r="V19" s="225"/>
      <c r="W19" s="225"/>
      <c r="X19" s="225"/>
      <c r="Y19" s="225"/>
      <c r="Z19" s="225"/>
      <c r="AA19" s="225">
        <f>X19-U19</f>
        <v>0</v>
      </c>
      <c r="AB19" s="225"/>
      <c r="AC19" s="225"/>
      <c r="AD19" s="249" t="e">
        <f>(X19/U19)*100</f>
        <v>#DIV/0!</v>
      </c>
      <c r="AE19" s="249"/>
      <c r="AF19" s="249"/>
    </row>
    <row r="20" spans="1:32" ht="20.100000000000001" customHeight="1">
      <c r="A20" s="150"/>
      <c r="B20" s="252"/>
      <c r="C20" s="252"/>
      <c r="D20" s="248"/>
      <c r="E20" s="248"/>
      <c r="F20" s="248"/>
      <c r="G20" s="248"/>
      <c r="H20" s="253"/>
      <c r="I20" s="253"/>
      <c r="J20" s="253"/>
      <c r="K20" s="253"/>
      <c r="L20" s="253"/>
      <c r="M20" s="253"/>
      <c r="N20" s="253"/>
      <c r="O20" s="253"/>
      <c r="P20" s="254"/>
      <c r="Q20" s="254"/>
      <c r="R20" s="225"/>
      <c r="S20" s="225"/>
      <c r="T20" s="225"/>
      <c r="U20" s="225"/>
      <c r="V20" s="225"/>
      <c r="W20" s="225"/>
      <c r="X20" s="225"/>
      <c r="Y20" s="225"/>
      <c r="Z20" s="225"/>
      <c r="AA20" s="225">
        <f>X20-U20</f>
        <v>0</v>
      </c>
      <c r="AB20" s="225"/>
      <c r="AC20" s="225"/>
      <c r="AD20" s="249" t="e">
        <f>(X20/U20)*100</f>
        <v>#DIV/0!</v>
      </c>
      <c r="AE20" s="249"/>
      <c r="AF20" s="249"/>
    </row>
    <row r="21" spans="1:32" ht="20.100000000000001" customHeight="1">
      <c r="A21" s="150"/>
      <c r="B21" s="252"/>
      <c r="C21" s="252"/>
      <c r="D21" s="248"/>
      <c r="E21" s="248"/>
      <c r="F21" s="248"/>
      <c r="G21" s="248"/>
      <c r="H21" s="253"/>
      <c r="I21" s="253"/>
      <c r="J21" s="253"/>
      <c r="K21" s="253"/>
      <c r="L21" s="253"/>
      <c r="M21" s="253"/>
      <c r="N21" s="253"/>
      <c r="O21" s="253"/>
      <c r="P21" s="254"/>
      <c r="Q21" s="254"/>
      <c r="R21" s="225"/>
      <c r="S21" s="225"/>
      <c r="T21" s="225"/>
      <c r="U21" s="225"/>
      <c r="V21" s="225"/>
      <c r="W21" s="225"/>
      <c r="X21" s="225"/>
      <c r="Y21" s="225"/>
      <c r="Z21" s="225"/>
      <c r="AA21" s="225">
        <f>X21-U21</f>
        <v>0</v>
      </c>
      <c r="AB21" s="225"/>
      <c r="AC21" s="225"/>
      <c r="AD21" s="249" t="e">
        <f>(X21/U21)*100</f>
        <v>#DIV/0!</v>
      </c>
      <c r="AE21" s="249"/>
      <c r="AF21" s="249"/>
    </row>
    <row r="22" spans="1:32" ht="20.100000000000001" customHeight="1">
      <c r="A22" s="150"/>
      <c r="B22" s="252"/>
      <c r="C22" s="252"/>
      <c r="D22" s="248"/>
      <c r="E22" s="248"/>
      <c r="F22" s="248"/>
      <c r="G22" s="248"/>
      <c r="H22" s="253"/>
      <c r="I22" s="253"/>
      <c r="J22" s="253"/>
      <c r="K22" s="253"/>
      <c r="L22" s="253"/>
      <c r="M22" s="253"/>
      <c r="N22" s="253"/>
      <c r="O22" s="253"/>
      <c r="P22" s="254"/>
      <c r="Q22" s="254"/>
      <c r="R22" s="225"/>
      <c r="S22" s="225"/>
      <c r="T22" s="225"/>
      <c r="U22" s="225"/>
      <c r="V22" s="225"/>
      <c r="W22" s="225"/>
      <c r="X22" s="225"/>
      <c r="Y22" s="225"/>
      <c r="Z22" s="225"/>
      <c r="AA22" s="225">
        <f>X22-U22</f>
        <v>0</v>
      </c>
      <c r="AB22" s="225"/>
      <c r="AC22" s="225"/>
      <c r="AD22" s="249" t="e">
        <f>(X22/U22)*100</f>
        <v>#DIV/0!</v>
      </c>
      <c r="AE22" s="249"/>
      <c r="AF22" s="249"/>
    </row>
    <row r="23" spans="1:32" ht="24.9" customHeight="1">
      <c r="A23" s="251" t="s">
        <v>81</v>
      </c>
      <c r="B23" s="251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21">
        <f>SUM(R19:R22)</f>
        <v>0</v>
      </c>
      <c r="S23" s="221"/>
      <c r="T23" s="221"/>
      <c r="U23" s="221">
        <f>SUM(U19:U22)</f>
        <v>0</v>
      </c>
      <c r="V23" s="221"/>
      <c r="W23" s="221"/>
      <c r="X23" s="221">
        <f>SUM(X19:X22)</f>
        <v>0</v>
      </c>
      <c r="Y23" s="221"/>
      <c r="Z23" s="221"/>
      <c r="AA23" s="222">
        <f>X23-U23</f>
        <v>0</v>
      </c>
      <c r="AB23" s="222"/>
      <c r="AC23" s="222"/>
      <c r="AD23" s="250" t="e">
        <f>(X23/U23)*100</f>
        <v>#DIV/0!</v>
      </c>
      <c r="AE23" s="250"/>
      <c r="AF23" s="250"/>
    </row>
    <row r="24" spans="1:3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R24" s="151"/>
      <c r="S24" s="151"/>
      <c r="T24" s="151"/>
      <c r="U24" s="151"/>
      <c r="V24" s="151"/>
      <c r="AF24" s="151"/>
    </row>
    <row r="25" spans="1:32" ht="16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R25" s="151"/>
      <c r="S25" s="151"/>
      <c r="T25" s="151"/>
      <c r="U25" s="151"/>
      <c r="V25" s="151"/>
      <c r="AF25" s="151"/>
    </row>
    <row r="26" spans="1:32" s="140" customFormat="1" ht="18.75" customHeight="1">
      <c r="C26" s="140" t="s">
        <v>422</v>
      </c>
    </row>
    <row r="27" spans="1:32">
      <c r="A27" s="152"/>
      <c r="B27" s="152"/>
      <c r="C27" s="152"/>
      <c r="D27" s="152"/>
      <c r="E27" s="152"/>
      <c r="F27" s="152"/>
      <c r="G27" s="152"/>
      <c r="H27" s="152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2"/>
      <c r="Z27" s="255"/>
      <c r="AA27" s="255"/>
      <c r="AB27" s="255"/>
      <c r="AD27" s="256" t="s">
        <v>423</v>
      </c>
      <c r="AE27" s="256"/>
      <c r="AF27" s="256"/>
    </row>
    <row r="28" spans="1:32" ht="24.9" customHeight="1">
      <c r="A28" s="215" t="s">
        <v>409</v>
      </c>
      <c r="B28" s="215" t="s">
        <v>424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57" t="s">
        <v>425</v>
      </c>
      <c r="N28" s="257"/>
      <c r="O28" s="257"/>
      <c r="P28" s="257"/>
      <c r="Q28" s="257" t="s">
        <v>426</v>
      </c>
      <c r="R28" s="257"/>
      <c r="S28" s="257"/>
      <c r="T28" s="257"/>
      <c r="U28" s="257" t="s">
        <v>427</v>
      </c>
      <c r="V28" s="257"/>
      <c r="W28" s="257"/>
      <c r="X28" s="257"/>
      <c r="Y28" s="257" t="s">
        <v>428</v>
      </c>
      <c r="Z28" s="257"/>
      <c r="AA28" s="257"/>
      <c r="AB28" s="257"/>
      <c r="AC28" s="257" t="s">
        <v>81</v>
      </c>
      <c r="AD28" s="257"/>
      <c r="AE28" s="257"/>
      <c r="AF28" s="257"/>
    </row>
    <row r="29" spans="1:32" ht="24.9" customHeight="1">
      <c r="A29" s="215"/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57" t="s">
        <v>402</v>
      </c>
      <c r="N29" s="257" t="s">
        <v>34</v>
      </c>
      <c r="O29" s="257" t="s">
        <v>35</v>
      </c>
      <c r="P29" s="257" t="s">
        <v>36</v>
      </c>
      <c r="Q29" s="257" t="s">
        <v>402</v>
      </c>
      <c r="R29" s="257" t="s">
        <v>34</v>
      </c>
      <c r="S29" s="257" t="s">
        <v>35</v>
      </c>
      <c r="T29" s="257" t="s">
        <v>36</v>
      </c>
      <c r="U29" s="257" t="s">
        <v>402</v>
      </c>
      <c r="V29" s="257" t="s">
        <v>34</v>
      </c>
      <c r="W29" s="257" t="s">
        <v>35</v>
      </c>
      <c r="X29" s="257" t="s">
        <v>36</v>
      </c>
      <c r="Y29" s="257" t="s">
        <v>402</v>
      </c>
      <c r="Z29" s="257" t="s">
        <v>34</v>
      </c>
      <c r="AA29" s="257" t="s">
        <v>35</v>
      </c>
      <c r="AB29" s="257" t="s">
        <v>36</v>
      </c>
      <c r="AC29" s="257" t="s">
        <v>402</v>
      </c>
      <c r="AD29" s="257" t="s">
        <v>34</v>
      </c>
      <c r="AE29" s="257" t="s">
        <v>35</v>
      </c>
      <c r="AF29" s="257" t="s">
        <v>36</v>
      </c>
    </row>
    <row r="30" spans="1:32" ht="24.9" customHeight="1">
      <c r="A30" s="215"/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57"/>
      <c r="N30" s="257"/>
      <c r="O30" s="257"/>
      <c r="P30" s="257"/>
      <c r="Q30" s="257"/>
      <c r="R30" s="257"/>
      <c r="S30" s="257"/>
      <c r="T30" s="257"/>
      <c r="U30" s="257"/>
      <c r="V30" s="257"/>
      <c r="W30" s="257"/>
      <c r="X30" s="257"/>
      <c r="Y30" s="257"/>
      <c r="Z30" s="257"/>
      <c r="AA30" s="257"/>
      <c r="AB30" s="257"/>
      <c r="AC30" s="257"/>
      <c r="AD30" s="257"/>
      <c r="AE30" s="257"/>
      <c r="AF30" s="257"/>
    </row>
    <row r="31" spans="1:32" ht="18.75" customHeight="1">
      <c r="A31" s="154">
        <v>1</v>
      </c>
      <c r="B31" s="258">
        <v>2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136">
        <v>3</v>
      </c>
      <c r="N31" s="136">
        <v>4</v>
      </c>
      <c r="O31" s="136">
        <v>5</v>
      </c>
      <c r="P31" s="136">
        <v>6</v>
      </c>
      <c r="Q31" s="136">
        <v>7</v>
      </c>
      <c r="R31" s="136">
        <v>8</v>
      </c>
      <c r="S31" s="136">
        <v>9</v>
      </c>
      <c r="T31" s="136">
        <v>10</v>
      </c>
      <c r="U31" s="136">
        <v>11</v>
      </c>
      <c r="V31" s="136">
        <v>12</v>
      </c>
      <c r="W31" s="136">
        <v>13</v>
      </c>
      <c r="X31" s="136">
        <v>14</v>
      </c>
      <c r="Y31" s="136">
        <v>15</v>
      </c>
      <c r="Z31" s="136">
        <v>16</v>
      </c>
      <c r="AA31" s="136">
        <v>17</v>
      </c>
      <c r="AB31" s="136">
        <v>18</v>
      </c>
      <c r="AC31" s="136">
        <v>19</v>
      </c>
      <c r="AD31" s="136">
        <v>20</v>
      </c>
      <c r="AE31" s="136">
        <v>21</v>
      </c>
      <c r="AF31" s="136">
        <v>22</v>
      </c>
    </row>
    <row r="32" spans="1:32" ht="20.100000000000001" customHeight="1">
      <c r="A32" s="155"/>
      <c r="B32" s="259" t="s">
        <v>462</v>
      </c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123"/>
      <c r="N32" s="123"/>
      <c r="O32" s="123">
        <f>N32-M32</f>
        <v>0</v>
      </c>
      <c r="P32" s="156" t="e">
        <f>N32/M32*100</f>
        <v>#DIV/0!</v>
      </c>
      <c r="Q32" s="123"/>
      <c r="R32" s="123">
        <v>1326</v>
      </c>
      <c r="S32" s="123">
        <f>R32-Q32</f>
        <v>1326</v>
      </c>
      <c r="T32" s="156" t="e">
        <f>R32/Q32*100</f>
        <v>#DIV/0!</v>
      </c>
      <c r="U32" s="123"/>
      <c r="V32" s="123"/>
      <c r="W32" s="123">
        <f>V32-U32</f>
        <v>0</v>
      </c>
      <c r="X32" s="156" t="e">
        <f>V32/U32*100</f>
        <v>#DIV/0!</v>
      </c>
      <c r="Y32" s="123"/>
      <c r="Z32" s="123"/>
      <c r="AA32" s="123">
        <f>Z32-Y32</f>
        <v>0</v>
      </c>
      <c r="AB32" s="156" t="e">
        <f>Z32/Y32*100</f>
        <v>#DIV/0!</v>
      </c>
      <c r="AC32" s="123">
        <f t="shared" ref="AC32:AD35" si="0">SUM(M32,Q32,U32,Y32)</f>
        <v>0</v>
      </c>
      <c r="AD32" s="123">
        <f t="shared" si="0"/>
        <v>1326</v>
      </c>
      <c r="AE32" s="123">
        <f>AD32-AC32</f>
        <v>1326</v>
      </c>
      <c r="AF32" s="156" t="e">
        <f>AD32/AC32*100</f>
        <v>#DIV/0!</v>
      </c>
    </row>
    <row r="33" spans="1:32" ht="20.100000000000001" customHeight="1">
      <c r="A33" s="155"/>
      <c r="B33" s="259" t="s">
        <v>468</v>
      </c>
      <c r="C33" s="259"/>
      <c r="D33" s="259"/>
      <c r="E33" s="259"/>
      <c r="F33" s="259"/>
      <c r="G33" s="259"/>
      <c r="H33" s="259"/>
      <c r="I33" s="259"/>
      <c r="J33" s="259"/>
      <c r="K33" s="259"/>
      <c r="L33" s="259"/>
      <c r="M33" s="123"/>
      <c r="N33" s="123"/>
      <c r="O33" s="123">
        <f>N33-M33</f>
        <v>0</v>
      </c>
      <c r="P33" s="156" t="e">
        <f>N33/M33*100</f>
        <v>#DIV/0!</v>
      </c>
      <c r="Q33" s="123"/>
      <c r="R33" s="123">
        <v>100</v>
      </c>
      <c r="S33" s="123">
        <v>100</v>
      </c>
      <c r="T33" s="156" t="e">
        <f>R33/Q33*100</f>
        <v>#DIV/0!</v>
      </c>
      <c r="U33" s="123"/>
      <c r="V33" s="123"/>
      <c r="W33" s="123">
        <f>V33-U33</f>
        <v>0</v>
      </c>
      <c r="X33" s="156" t="e">
        <f>V33/U33*100</f>
        <v>#DIV/0!</v>
      </c>
      <c r="Y33" s="123"/>
      <c r="Z33" s="123"/>
      <c r="AA33" s="123">
        <f>Z33-Y33</f>
        <v>0</v>
      </c>
      <c r="AB33" s="156" t="e">
        <f>Z33/Y33*100</f>
        <v>#DIV/0!</v>
      </c>
      <c r="AC33" s="123">
        <f t="shared" si="0"/>
        <v>0</v>
      </c>
      <c r="AD33" s="123">
        <f t="shared" si="0"/>
        <v>100</v>
      </c>
      <c r="AE33" s="123">
        <f>AD33-AC33</f>
        <v>100</v>
      </c>
      <c r="AF33" s="156" t="e">
        <f>AD33/AC33*100</f>
        <v>#DIV/0!</v>
      </c>
    </row>
    <row r="34" spans="1:32" ht="20.100000000000001" customHeight="1">
      <c r="A34" s="155"/>
      <c r="B34" s="259" t="s">
        <v>469</v>
      </c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123"/>
      <c r="N34" s="123"/>
      <c r="O34" s="123">
        <f>N34-M34</f>
        <v>0</v>
      </c>
      <c r="P34" s="156" t="e">
        <f>N34/M34*100</f>
        <v>#DIV/0!</v>
      </c>
      <c r="Q34" s="123"/>
      <c r="R34" s="123"/>
      <c r="S34" s="123">
        <f>R34-Q34</f>
        <v>0</v>
      </c>
      <c r="T34" s="156" t="e">
        <f>R34/Q34*100</f>
        <v>#DIV/0!</v>
      </c>
      <c r="U34" s="123"/>
      <c r="V34" s="123">
        <v>30</v>
      </c>
      <c r="W34" s="123">
        <f>V34-U34</f>
        <v>30</v>
      </c>
      <c r="X34" s="156" t="e">
        <f>V34/U34*100</f>
        <v>#DIV/0!</v>
      </c>
      <c r="Y34" s="123"/>
      <c r="Z34" s="123"/>
      <c r="AA34" s="123">
        <f>Z34-Y34</f>
        <v>0</v>
      </c>
      <c r="AB34" s="156" t="e">
        <f>Z34/Y34*100</f>
        <v>#DIV/0!</v>
      </c>
      <c r="AC34" s="123">
        <f t="shared" si="0"/>
        <v>0</v>
      </c>
      <c r="AD34" s="123">
        <f t="shared" si="0"/>
        <v>30</v>
      </c>
      <c r="AE34" s="123">
        <f>AD34-AC34</f>
        <v>30</v>
      </c>
      <c r="AF34" s="156" t="e">
        <f>AD34/AC34*100</f>
        <v>#DIV/0!</v>
      </c>
    </row>
    <row r="35" spans="1:32" ht="20.100000000000001" customHeight="1">
      <c r="A35" s="155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123"/>
      <c r="N35" s="123"/>
      <c r="O35" s="123">
        <f>N35-M35</f>
        <v>0</v>
      </c>
      <c r="P35" s="156" t="e">
        <f>N35/M35*100</f>
        <v>#DIV/0!</v>
      </c>
      <c r="Q35" s="123"/>
      <c r="R35" s="123"/>
      <c r="S35" s="123">
        <f>R35-Q35</f>
        <v>0</v>
      </c>
      <c r="T35" s="156" t="e">
        <f>R35/Q35*100</f>
        <v>#DIV/0!</v>
      </c>
      <c r="U35" s="123"/>
      <c r="V35" s="123"/>
      <c r="W35" s="123">
        <f>V35-U35</f>
        <v>0</v>
      </c>
      <c r="X35" s="156" t="e">
        <f>V35/U35*100</f>
        <v>#DIV/0!</v>
      </c>
      <c r="Y35" s="123"/>
      <c r="Z35" s="123"/>
      <c r="AA35" s="123">
        <f>Z35-Y35</f>
        <v>0</v>
      </c>
      <c r="AB35" s="156" t="e">
        <f>Z35/Y35*100</f>
        <v>#DIV/0!</v>
      </c>
      <c r="AC35" s="123">
        <f t="shared" si="0"/>
        <v>0</v>
      </c>
      <c r="AD35" s="123">
        <f t="shared" si="0"/>
        <v>0</v>
      </c>
      <c r="AE35" s="123">
        <f>AD35-AC35</f>
        <v>0</v>
      </c>
      <c r="AF35" s="156" t="e">
        <f>AD35/AC35*100</f>
        <v>#DIV/0!</v>
      </c>
    </row>
    <row r="36" spans="1:32" ht="24.9" customHeight="1">
      <c r="A36" s="260" t="s">
        <v>81</v>
      </c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121">
        <f t="shared" ref="M36:AD36" si="1">SUM(M32:M35)</f>
        <v>0</v>
      </c>
      <c r="N36" s="121">
        <f t="shared" si="1"/>
        <v>0</v>
      </c>
      <c r="O36" s="122">
        <f>SUM(O32:O35)</f>
        <v>0</v>
      </c>
      <c r="P36" s="157" t="e">
        <f>N36/M36*100</f>
        <v>#DIV/0!</v>
      </c>
      <c r="Q36" s="121">
        <f t="shared" si="1"/>
        <v>0</v>
      </c>
      <c r="R36" s="121">
        <f t="shared" si="1"/>
        <v>1426</v>
      </c>
      <c r="S36" s="122">
        <f>SUM(S32:S35)</f>
        <v>1426</v>
      </c>
      <c r="T36" s="157" t="e">
        <f>R36/Q36*100</f>
        <v>#DIV/0!</v>
      </c>
      <c r="U36" s="121">
        <f t="shared" si="1"/>
        <v>0</v>
      </c>
      <c r="V36" s="121">
        <f t="shared" si="1"/>
        <v>30</v>
      </c>
      <c r="W36" s="122">
        <f>SUM(W32:W35)</f>
        <v>30</v>
      </c>
      <c r="X36" s="157" t="e">
        <f>V36/U36*100</f>
        <v>#DIV/0!</v>
      </c>
      <c r="Y36" s="121">
        <f t="shared" si="1"/>
        <v>0</v>
      </c>
      <c r="Z36" s="121">
        <f t="shared" si="1"/>
        <v>0</v>
      </c>
      <c r="AA36" s="122">
        <f>SUM(AA32:AA35)</f>
        <v>0</v>
      </c>
      <c r="AB36" s="157" t="e">
        <f>Z36/Y36*100</f>
        <v>#DIV/0!</v>
      </c>
      <c r="AC36" s="121">
        <f t="shared" si="1"/>
        <v>0</v>
      </c>
      <c r="AD36" s="121">
        <f t="shared" si="1"/>
        <v>1456</v>
      </c>
      <c r="AE36" s="122">
        <f>SUM(AE32:AE35)</f>
        <v>1456</v>
      </c>
      <c r="AF36" s="157" t="e">
        <f>AD36/AC36*100</f>
        <v>#DIV/0!</v>
      </c>
    </row>
    <row r="37" spans="1:32" ht="24.9" customHeight="1">
      <c r="A37" s="261" t="s">
        <v>429</v>
      </c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158" t="e">
        <f>M36/AC36*100</f>
        <v>#DIV/0!</v>
      </c>
      <c r="N37" s="158">
        <f>N36/AD36*100</f>
        <v>0</v>
      </c>
      <c r="O37" s="52"/>
      <c r="P37" s="52"/>
      <c r="Q37" s="158" t="e">
        <f>Q36/AC36*100</f>
        <v>#DIV/0!</v>
      </c>
      <c r="R37" s="158">
        <f>R36/AD36*100</f>
        <v>97.939560439560438</v>
      </c>
      <c r="S37" s="52"/>
      <c r="T37" s="52"/>
      <c r="U37" s="158" t="e">
        <f>U36/AC36*100</f>
        <v>#DIV/0!</v>
      </c>
      <c r="V37" s="158">
        <f>V36/AD36*100</f>
        <v>2.0604395604395602</v>
      </c>
      <c r="W37" s="52"/>
      <c r="X37" s="52"/>
      <c r="Y37" s="158" t="e">
        <f>Y36/AC36*100</f>
        <v>#DIV/0!</v>
      </c>
      <c r="Z37" s="158">
        <f>Z36/AD36*100</f>
        <v>0</v>
      </c>
      <c r="AA37" s="52"/>
      <c r="AB37" s="52"/>
      <c r="AC37" s="158" t="e">
        <f>SUM(M37,Q37,U37,Y37)</f>
        <v>#DIV/0!</v>
      </c>
      <c r="AD37" s="158">
        <f>SUM(N37,R37,V37,Z37)</f>
        <v>100</v>
      </c>
      <c r="AE37" s="52"/>
      <c r="AF37" s="52"/>
    </row>
    <row r="38" spans="1:32" ht="15" customHeight="1">
      <c r="A38" s="138"/>
      <c r="B38" s="138"/>
      <c r="C38" s="138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</row>
    <row r="39" spans="1:32" ht="15" customHeight="1">
      <c r="A39" s="138"/>
      <c r="B39" s="138"/>
      <c r="C39" s="138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</row>
    <row r="40" spans="1:32" s="140" customFormat="1" ht="31.5" customHeight="1">
      <c r="C40" s="140" t="s">
        <v>430</v>
      </c>
    </row>
    <row r="41" spans="1:32" s="160" customFormat="1">
      <c r="A41" s="74"/>
      <c r="B41" s="74"/>
      <c r="C41" s="74"/>
      <c r="D41" s="74"/>
      <c r="E41" s="74"/>
      <c r="F41" s="74"/>
      <c r="G41" s="74"/>
      <c r="H41" s="74"/>
      <c r="I41" s="74"/>
      <c r="J41" s="74"/>
      <c r="L41" s="74"/>
      <c r="AD41" s="262" t="s">
        <v>423</v>
      </c>
      <c r="AE41" s="262"/>
      <c r="AF41" s="262"/>
    </row>
    <row r="42" spans="1:32" s="161" customFormat="1" ht="34.5" customHeight="1">
      <c r="A42" s="199" t="s">
        <v>409</v>
      </c>
      <c r="B42" s="200" t="s">
        <v>431</v>
      </c>
      <c r="C42" s="200"/>
      <c r="D42" s="200" t="s">
        <v>432</v>
      </c>
      <c r="E42" s="200"/>
      <c r="F42" s="200" t="s">
        <v>433</v>
      </c>
      <c r="G42" s="200"/>
      <c r="H42" s="200" t="s">
        <v>434</v>
      </c>
      <c r="I42" s="200"/>
      <c r="J42" s="200" t="s">
        <v>435</v>
      </c>
      <c r="K42" s="200"/>
      <c r="L42" s="200" t="s">
        <v>30</v>
      </c>
      <c r="M42" s="200"/>
      <c r="N42" s="200"/>
      <c r="O42" s="200"/>
      <c r="P42" s="200"/>
      <c r="Q42" s="200"/>
      <c r="R42" s="200"/>
      <c r="S42" s="200"/>
      <c r="T42" s="200"/>
      <c r="U42" s="200"/>
      <c r="V42" s="200" t="s">
        <v>436</v>
      </c>
      <c r="W42" s="200"/>
      <c r="X42" s="200"/>
      <c r="Y42" s="200"/>
      <c r="Z42" s="200"/>
      <c r="AA42" s="200" t="s">
        <v>437</v>
      </c>
      <c r="AB42" s="200"/>
      <c r="AC42" s="200"/>
      <c r="AD42" s="200"/>
      <c r="AE42" s="200"/>
      <c r="AF42" s="200"/>
    </row>
    <row r="43" spans="1:32" s="161" customFormat="1" ht="52.5" customHeight="1">
      <c r="A43" s="199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 t="s">
        <v>438</v>
      </c>
      <c r="M43" s="200"/>
      <c r="N43" s="200" t="s">
        <v>439</v>
      </c>
      <c r="O43" s="200"/>
      <c r="P43" s="200" t="s">
        <v>440</v>
      </c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</row>
    <row r="44" spans="1:32" s="162" customFormat="1" ht="82.5" customHeight="1">
      <c r="A44" s="199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 t="s">
        <v>132</v>
      </c>
      <c r="Q44" s="200"/>
      <c r="R44" s="200" t="s">
        <v>441</v>
      </c>
      <c r="S44" s="200"/>
      <c r="T44" s="200" t="s">
        <v>442</v>
      </c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</row>
    <row r="45" spans="1:32" s="161" customFormat="1" ht="18.75" customHeight="1">
      <c r="A45" s="50">
        <v>1</v>
      </c>
      <c r="B45" s="200">
        <v>2</v>
      </c>
      <c r="C45" s="200"/>
      <c r="D45" s="200">
        <v>3</v>
      </c>
      <c r="E45" s="200"/>
      <c r="F45" s="200">
        <v>4</v>
      </c>
      <c r="G45" s="200"/>
      <c r="H45" s="200">
        <v>5</v>
      </c>
      <c r="I45" s="200"/>
      <c r="J45" s="200">
        <v>6</v>
      </c>
      <c r="K45" s="200"/>
      <c r="L45" s="200">
        <v>7</v>
      </c>
      <c r="M45" s="200"/>
      <c r="N45" s="200">
        <v>8</v>
      </c>
      <c r="O45" s="200"/>
      <c r="P45" s="200">
        <v>9</v>
      </c>
      <c r="Q45" s="200"/>
      <c r="R45" s="199">
        <v>10</v>
      </c>
      <c r="S45" s="199"/>
      <c r="T45" s="200">
        <v>11</v>
      </c>
      <c r="U45" s="200"/>
      <c r="V45" s="200">
        <v>12</v>
      </c>
      <c r="W45" s="200"/>
      <c r="X45" s="200"/>
      <c r="Y45" s="200"/>
      <c r="Z45" s="200"/>
      <c r="AA45" s="200">
        <v>13</v>
      </c>
      <c r="AB45" s="200"/>
      <c r="AC45" s="200"/>
      <c r="AD45" s="200"/>
      <c r="AE45" s="200"/>
      <c r="AF45" s="200"/>
    </row>
    <row r="46" spans="1:32" s="161" customFormat="1" ht="20.100000000000001" customHeight="1">
      <c r="A46" s="163"/>
      <c r="B46" s="263"/>
      <c r="C46" s="263"/>
      <c r="D46" s="235"/>
      <c r="E46" s="235"/>
      <c r="F46" s="225"/>
      <c r="G46" s="225"/>
      <c r="H46" s="225"/>
      <c r="I46" s="225"/>
      <c r="J46" s="225"/>
      <c r="K46" s="225"/>
      <c r="L46" s="225"/>
      <c r="M46" s="225"/>
      <c r="N46" s="240">
        <f t="shared" ref="N46:N52" si="2">SUM(P46,R46,T46)</f>
        <v>0</v>
      </c>
      <c r="O46" s="240"/>
      <c r="P46" s="225"/>
      <c r="Q46" s="225"/>
      <c r="R46" s="225"/>
      <c r="S46" s="225"/>
      <c r="T46" s="225"/>
      <c r="U46" s="225"/>
      <c r="V46" s="264"/>
      <c r="W46" s="264"/>
      <c r="X46" s="264"/>
      <c r="Y46" s="264"/>
      <c r="Z46" s="264"/>
      <c r="AA46" s="233"/>
      <c r="AB46" s="233"/>
      <c r="AC46" s="233"/>
      <c r="AD46" s="233"/>
      <c r="AE46" s="233"/>
      <c r="AF46" s="233"/>
    </row>
    <row r="47" spans="1:32" s="161" customFormat="1" ht="20.100000000000001" customHeight="1">
      <c r="A47" s="163"/>
      <c r="B47" s="263"/>
      <c r="C47" s="263"/>
      <c r="D47" s="235"/>
      <c r="E47" s="235"/>
      <c r="F47" s="225"/>
      <c r="G47" s="225"/>
      <c r="H47" s="225"/>
      <c r="I47" s="225"/>
      <c r="J47" s="225"/>
      <c r="K47" s="225"/>
      <c r="L47" s="225"/>
      <c r="M47" s="225"/>
      <c r="N47" s="240">
        <f t="shared" si="2"/>
        <v>0</v>
      </c>
      <c r="O47" s="240"/>
      <c r="P47" s="225"/>
      <c r="Q47" s="225"/>
      <c r="R47" s="225"/>
      <c r="S47" s="225"/>
      <c r="T47" s="225"/>
      <c r="U47" s="225"/>
      <c r="V47" s="264"/>
      <c r="W47" s="264"/>
      <c r="X47" s="264"/>
      <c r="Y47" s="264"/>
      <c r="Z47" s="264"/>
      <c r="AA47" s="233"/>
      <c r="AB47" s="233"/>
      <c r="AC47" s="233"/>
      <c r="AD47" s="233"/>
      <c r="AE47" s="233"/>
      <c r="AF47" s="233"/>
    </row>
    <row r="48" spans="1:32" s="161" customFormat="1" ht="20.100000000000001" customHeight="1">
      <c r="A48" s="163"/>
      <c r="B48" s="263"/>
      <c r="C48" s="263"/>
      <c r="D48" s="235"/>
      <c r="E48" s="235"/>
      <c r="F48" s="225"/>
      <c r="G48" s="225"/>
      <c r="H48" s="225"/>
      <c r="I48" s="225"/>
      <c r="J48" s="225"/>
      <c r="K48" s="225"/>
      <c r="L48" s="225"/>
      <c r="M48" s="225"/>
      <c r="N48" s="240">
        <f t="shared" si="2"/>
        <v>0</v>
      </c>
      <c r="O48" s="240"/>
      <c r="P48" s="225"/>
      <c r="Q48" s="225"/>
      <c r="R48" s="225"/>
      <c r="S48" s="225"/>
      <c r="T48" s="225"/>
      <c r="U48" s="225"/>
      <c r="V48" s="264"/>
      <c r="W48" s="264"/>
      <c r="X48" s="264"/>
      <c r="Y48" s="264"/>
      <c r="Z48" s="264"/>
      <c r="AA48" s="233"/>
      <c r="AB48" s="233"/>
      <c r="AC48" s="233"/>
      <c r="AD48" s="233"/>
      <c r="AE48" s="233"/>
      <c r="AF48" s="233"/>
    </row>
    <row r="49" spans="1:32" s="161" customFormat="1" ht="20.100000000000001" customHeight="1">
      <c r="A49" s="163"/>
      <c r="B49" s="263"/>
      <c r="C49" s="263"/>
      <c r="D49" s="235"/>
      <c r="E49" s="235"/>
      <c r="F49" s="225"/>
      <c r="G49" s="225"/>
      <c r="H49" s="225"/>
      <c r="I49" s="225"/>
      <c r="J49" s="225"/>
      <c r="K49" s="225"/>
      <c r="L49" s="225"/>
      <c r="M49" s="225"/>
      <c r="N49" s="240">
        <f t="shared" si="2"/>
        <v>0</v>
      </c>
      <c r="O49" s="240"/>
      <c r="P49" s="225"/>
      <c r="Q49" s="225"/>
      <c r="R49" s="225"/>
      <c r="S49" s="225"/>
      <c r="T49" s="225"/>
      <c r="U49" s="225"/>
      <c r="V49" s="264"/>
      <c r="W49" s="264"/>
      <c r="X49" s="264"/>
      <c r="Y49" s="264"/>
      <c r="Z49" s="264"/>
      <c r="AA49" s="233"/>
      <c r="AB49" s="233"/>
      <c r="AC49" s="233"/>
      <c r="AD49" s="233"/>
      <c r="AE49" s="233"/>
      <c r="AF49" s="233"/>
    </row>
    <row r="50" spans="1:32" s="161" customFormat="1" ht="20.100000000000001" customHeight="1">
      <c r="A50" s="163"/>
      <c r="B50" s="263"/>
      <c r="C50" s="263"/>
      <c r="D50" s="235"/>
      <c r="E50" s="235"/>
      <c r="F50" s="225"/>
      <c r="G50" s="225"/>
      <c r="H50" s="225"/>
      <c r="I50" s="225"/>
      <c r="J50" s="225"/>
      <c r="K50" s="225"/>
      <c r="L50" s="225"/>
      <c r="M50" s="225"/>
      <c r="N50" s="240">
        <f t="shared" si="2"/>
        <v>0</v>
      </c>
      <c r="O50" s="240"/>
      <c r="P50" s="225"/>
      <c r="Q50" s="225"/>
      <c r="R50" s="225"/>
      <c r="S50" s="225"/>
      <c r="T50" s="225"/>
      <c r="U50" s="225"/>
      <c r="V50" s="264"/>
      <c r="W50" s="264"/>
      <c r="X50" s="264"/>
      <c r="Y50" s="264"/>
      <c r="Z50" s="264"/>
      <c r="AA50" s="233"/>
      <c r="AB50" s="233"/>
      <c r="AC50" s="233"/>
      <c r="AD50" s="233"/>
      <c r="AE50" s="233"/>
      <c r="AF50" s="233"/>
    </row>
    <row r="51" spans="1:32" s="161" customFormat="1" ht="20.100000000000001" customHeight="1">
      <c r="A51" s="163"/>
      <c r="B51" s="263"/>
      <c r="C51" s="263"/>
      <c r="D51" s="235"/>
      <c r="E51" s="235"/>
      <c r="F51" s="225"/>
      <c r="G51" s="225"/>
      <c r="H51" s="225"/>
      <c r="I51" s="225"/>
      <c r="J51" s="225"/>
      <c r="K51" s="225"/>
      <c r="L51" s="225"/>
      <c r="M51" s="225"/>
      <c r="N51" s="240">
        <f t="shared" si="2"/>
        <v>0</v>
      </c>
      <c r="O51" s="240"/>
      <c r="P51" s="225"/>
      <c r="Q51" s="225"/>
      <c r="R51" s="225"/>
      <c r="S51" s="225"/>
      <c r="T51" s="225"/>
      <c r="U51" s="225"/>
      <c r="V51" s="264"/>
      <c r="W51" s="264"/>
      <c r="X51" s="264"/>
      <c r="Y51" s="264"/>
      <c r="Z51" s="264"/>
      <c r="AA51" s="233"/>
      <c r="AB51" s="233"/>
      <c r="AC51" s="233"/>
      <c r="AD51" s="233"/>
      <c r="AE51" s="233"/>
      <c r="AF51" s="233"/>
    </row>
    <row r="52" spans="1:32" s="161" customFormat="1" ht="20.100000000000001" customHeight="1">
      <c r="A52" s="163"/>
      <c r="B52" s="263"/>
      <c r="C52" s="263"/>
      <c r="D52" s="235"/>
      <c r="E52" s="235"/>
      <c r="F52" s="225"/>
      <c r="G52" s="225"/>
      <c r="H52" s="225"/>
      <c r="I52" s="225"/>
      <c r="J52" s="225"/>
      <c r="K52" s="225"/>
      <c r="L52" s="225"/>
      <c r="M52" s="225"/>
      <c r="N52" s="240">
        <f t="shared" si="2"/>
        <v>0</v>
      </c>
      <c r="O52" s="240"/>
      <c r="P52" s="225"/>
      <c r="Q52" s="225"/>
      <c r="R52" s="225"/>
      <c r="S52" s="225"/>
      <c r="T52" s="225"/>
      <c r="U52" s="225"/>
      <c r="V52" s="264"/>
      <c r="W52" s="264"/>
      <c r="X52" s="264"/>
      <c r="Y52" s="264"/>
      <c r="Z52" s="264"/>
      <c r="AA52" s="233"/>
      <c r="AB52" s="233"/>
      <c r="AC52" s="233"/>
      <c r="AD52" s="233"/>
      <c r="AE52" s="233"/>
      <c r="AF52" s="233"/>
    </row>
    <row r="53" spans="1:32" s="161" customFormat="1" ht="24.9" customHeight="1">
      <c r="A53" s="265" t="s">
        <v>81</v>
      </c>
      <c r="B53" s="265"/>
      <c r="C53" s="265"/>
      <c r="D53" s="265"/>
      <c r="E53" s="265"/>
      <c r="F53" s="221">
        <f>SUM(F46:F52)</f>
        <v>0</v>
      </c>
      <c r="G53" s="221"/>
      <c r="H53" s="221">
        <f>SUM(H46:H52)</f>
        <v>0</v>
      </c>
      <c r="I53" s="221"/>
      <c r="J53" s="221">
        <f>SUM(J46:J52)</f>
        <v>0</v>
      </c>
      <c r="K53" s="221"/>
      <c r="L53" s="221">
        <f>SUM(L46:L52)</f>
        <v>0</v>
      </c>
      <c r="M53" s="221"/>
      <c r="N53" s="221">
        <f>SUM(N46:N52)</f>
        <v>0</v>
      </c>
      <c r="O53" s="221"/>
      <c r="P53" s="221">
        <f>SUM(P46:P52)</f>
        <v>0</v>
      </c>
      <c r="Q53" s="221"/>
      <c r="R53" s="221">
        <f>SUM(R46:R52)</f>
        <v>0</v>
      </c>
      <c r="S53" s="221"/>
      <c r="T53" s="221">
        <f>SUM(T46:T52)</f>
        <v>0</v>
      </c>
      <c r="U53" s="221"/>
      <c r="V53" s="266"/>
      <c r="W53" s="266"/>
      <c r="X53" s="266"/>
      <c r="Y53" s="266"/>
      <c r="Z53" s="266"/>
      <c r="AA53" s="239"/>
      <c r="AB53" s="239"/>
      <c r="AC53" s="239"/>
      <c r="AD53" s="239"/>
      <c r="AE53" s="239"/>
      <c r="AF53" s="239"/>
    </row>
    <row r="54" spans="1:32" ht="15" customHeight="1">
      <c r="A54" s="138"/>
      <c r="B54" s="138"/>
      <c r="C54" s="138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</row>
    <row r="55" spans="1:32" ht="15" customHeight="1">
      <c r="A55" s="138"/>
      <c r="B55" s="138"/>
      <c r="C55" s="138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</row>
    <row r="56" spans="1:32" ht="15" customHeight="1">
      <c r="A56" s="138"/>
      <c r="B56" s="138"/>
      <c r="C56" s="138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</row>
    <row r="57" spans="1:32" ht="15" customHeight="1">
      <c r="A57" s="138"/>
      <c r="B57" s="138"/>
      <c r="C57" s="138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</row>
    <row r="58" spans="1:32" ht="15" customHeight="1">
      <c r="A58" s="138"/>
      <c r="B58" s="267" t="s">
        <v>443</v>
      </c>
      <c r="C58" s="267"/>
      <c r="D58" s="267"/>
      <c r="E58" s="267"/>
      <c r="F58" s="267"/>
      <c r="G58" s="267"/>
      <c r="H58" s="159"/>
      <c r="I58" s="159"/>
      <c r="J58" s="159"/>
      <c r="K58" s="159"/>
      <c r="L58" s="159"/>
      <c r="M58" s="268" t="s">
        <v>444</v>
      </c>
      <c r="N58" s="268"/>
      <c r="O58" s="268"/>
      <c r="P58" s="268"/>
      <c r="Q58" s="268"/>
      <c r="R58" s="159"/>
      <c r="S58" s="159"/>
      <c r="T58" s="159"/>
      <c r="U58" s="159"/>
      <c r="V58" s="159"/>
      <c r="W58" s="198" t="s">
        <v>444</v>
      </c>
      <c r="X58" s="198"/>
      <c r="Y58" s="198"/>
      <c r="Z58" s="198"/>
      <c r="AA58" s="198"/>
    </row>
    <row r="59" spans="1:32" s="6" customFormat="1">
      <c r="B59" s="198" t="s">
        <v>327</v>
      </c>
      <c r="C59" s="198"/>
      <c r="D59" s="198"/>
      <c r="E59" s="198"/>
      <c r="F59" s="198"/>
      <c r="G59" s="198"/>
      <c r="H59" s="140"/>
      <c r="I59" s="140"/>
      <c r="J59" s="140"/>
      <c r="K59" s="140"/>
      <c r="L59" s="140"/>
      <c r="M59" s="198" t="s">
        <v>190</v>
      </c>
      <c r="N59" s="198"/>
      <c r="O59" s="198"/>
      <c r="P59" s="198"/>
      <c r="Q59" s="198"/>
      <c r="V59" s="74"/>
      <c r="W59" s="198" t="s">
        <v>445</v>
      </c>
      <c r="X59" s="198"/>
      <c r="Y59" s="198"/>
      <c r="Z59" s="198"/>
      <c r="AA59" s="198"/>
    </row>
    <row r="60" spans="1:32" s="164" customFormat="1" ht="16.5" customHeight="1">
      <c r="C60" s="165"/>
      <c r="D60" s="166"/>
      <c r="E60" s="166"/>
      <c r="F60" s="167"/>
      <c r="G60" s="167"/>
      <c r="H60" s="167"/>
      <c r="I60" s="167"/>
      <c r="J60" s="167"/>
      <c r="K60" s="167"/>
      <c r="L60" s="167"/>
      <c r="M60" s="167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1:32" s="6" customFormat="1">
      <c r="F61" s="2"/>
      <c r="G61" s="2"/>
      <c r="H61" s="2"/>
      <c r="I61" s="2"/>
      <c r="J61" s="2"/>
      <c r="K61" s="2"/>
      <c r="L61" s="2"/>
      <c r="Q61" s="2"/>
      <c r="R61" s="2"/>
      <c r="S61" s="2"/>
      <c r="T61" s="2"/>
      <c r="X61" s="2"/>
      <c r="Y61" s="2"/>
      <c r="Z61" s="2"/>
      <c r="AA61" s="2"/>
    </row>
    <row r="62" spans="1:32">
      <c r="C62" s="168"/>
      <c r="D62" s="168"/>
      <c r="E62" s="168"/>
      <c r="F62" s="168"/>
      <c r="G62" s="168"/>
      <c r="H62" s="168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8"/>
      <c r="V62" s="168"/>
    </row>
    <row r="63" spans="1:32"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</row>
    <row r="64" spans="1:32"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</row>
    <row r="65" spans="3:3">
      <c r="C65" s="170"/>
    </row>
    <row r="68" spans="3:3">
      <c r="C68" s="171"/>
    </row>
    <row r="69" spans="3:3">
      <c r="C69" s="171"/>
    </row>
    <row r="70" spans="3:3">
      <c r="C70" s="171"/>
    </row>
    <row r="71" spans="3:3">
      <c r="C71" s="171"/>
    </row>
    <row r="72" spans="3:3">
      <c r="C72" s="171"/>
    </row>
    <row r="73" spans="3:3">
      <c r="C73" s="171"/>
    </row>
    <row r="74" spans="3:3">
      <c r="C74" s="171"/>
    </row>
  </sheetData>
  <sheetProtection selectLockedCells="1" selectUnlockedCells="1"/>
  <mergeCells count="283">
    <mergeCell ref="W58:AA58"/>
    <mergeCell ref="A53:E53"/>
    <mergeCell ref="F53:G53"/>
    <mergeCell ref="H53:I53"/>
    <mergeCell ref="J53:K53"/>
    <mergeCell ref="L53:M53"/>
    <mergeCell ref="N53:O53"/>
    <mergeCell ref="B59:G59"/>
    <mergeCell ref="M59:Q59"/>
    <mergeCell ref="W59:AA59"/>
    <mergeCell ref="P53:Q53"/>
    <mergeCell ref="R53:S53"/>
    <mergeCell ref="T53:U53"/>
    <mergeCell ref="V53:Z53"/>
    <mergeCell ref="AA53:AF53"/>
    <mergeCell ref="B58:G58"/>
    <mergeCell ref="M58:Q58"/>
    <mergeCell ref="T51:U51"/>
    <mergeCell ref="V51:Z51"/>
    <mergeCell ref="AA51:AF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Z52"/>
    <mergeCell ref="AA52:AF52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49:U49"/>
    <mergeCell ref="V49:Z49"/>
    <mergeCell ref="AA49:AF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Z50"/>
    <mergeCell ref="AA50:AF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7:U47"/>
    <mergeCell ref="V47:Z47"/>
    <mergeCell ref="AA47:AF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Z48"/>
    <mergeCell ref="AA48:AF48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5:U45"/>
    <mergeCell ref="V45:Z45"/>
    <mergeCell ref="AA45:AF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Z46"/>
    <mergeCell ref="AA46:AF46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A36:L36"/>
    <mergeCell ref="A37:L37"/>
    <mergeCell ref="AD41:AF41"/>
    <mergeCell ref="A42:A44"/>
    <mergeCell ref="B42:C44"/>
    <mergeCell ref="D42:E44"/>
    <mergeCell ref="F42:G44"/>
    <mergeCell ref="H42:I44"/>
    <mergeCell ref="J42:K44"/>
    <mergeCell ref="L42:U42"/>
    <mergeCell ref="V42:Z44"/>
    <mergeCell ref="AA42:AF44"/>
    <mergeCell ref="L43:M44"/>
    <mergeCell ref="N43:O44"/>
    <mergeCell ref="P43:U43"/>
    <mergeCell ref="P44:Q44"/>
    <mergeCell ref="R44:S44"/>
    <mergeCell ref="T44:U44"/>
    <mergeCell ref="AF29:AF30"/>
    <mergeCell ref="B31:L31"/>
    <mergeCell ref="B32:L32"/>
    <mergeCell ref="B33:L33"/>
    <mergeCell ref="B34:L34"/>
    <mergeCell ref="B35:L35"/>
    <mergeCell ref="Z29:Z30"/>
    <mergeCell ref="AA29:AA30"/>
    <mergeCell ref="AB29:AB30"/>
    <mergeCell ref="AC29:AC30"/>
    <mergeCell ref="Z27:AB27"/>
    <mergeCell ref="AD27:AF27"/>
    <mergeCell ref="A28:A30"/>
    <mergeCell ref="B28:L30"/>
    <mergeCell ref="M28:P28"/>
    <mergeCell ref="Q28:T28"/>
    <mergeCell ref="U28:X28"/>
    <mergeCell ref="Y28:AB28"/>
    <mergeCell ref="AC28:AF28"/>
    <mergeCell ref="M29:M30"/>
    <mergeCell ref="N29:N30"/>
    <mergeCell ref="O29:O30"/>
    <mergeCell ref="P29:P30"/>
    <mergeCell ref="Q29:Q30"/>
    <mergeCell ref="R29:R30"/>
    <mergeCell ref="S29:S30"/>
    <mergeCell ref="AD29:AD30"/>
    <mergeCell ref="AE29:AE30"/>
    <mergeCell ref="T29:T30"/>
    <mergeCell ref="U29:U30"/>
    <mergeCell ref="V29:V30"/>
    <mergeCell ref="W29:W30"/>
    <mergeCell ref="X29:X30"/>
    <mergeCell ref="Y29:Y30"/>
    <mergeCell ref="A23:Q23"/>
    <mergeCell ref="R23:T23"/>
    <mergeCell ref="U23:W23"/>
    <mergeCell ref="X23:Z23"/>
    <mergeCell ref="AA23:AC23"/>
    <mergeCell ref="AD23:AF23"/>
    <mergeCell ref="B22:C22"/>
    <mergeCell ref="D22:G22"/>
    <mergeCell ref="H22:O22"/>
    <mergeCell ref="P22:Q22"/>
    <mergeCell ref="R22:T22"/>
    <mergeCell ref="U22:W22"/>
    <mergeCell ref="AD20:AF20"/>
    <mergeCell ref="X21:Z21"/>
    <mergeCell ref="AA21:AC21"/>
    <mergeCell ref="AD21:AF21"/>
    <mergeCell ref="X22:Z22"/>
    <mergeCell ref="AA22:AC22"/>
    <mergeCell ref="AD22:AF22"/>
    <mergeCell ref="B20:C20"/>
    <mergeCell ref="D20:G20"/>
    <mergeCell ref="H20:O20"/>
    <mergeCell ref="P20:Q20"/>
    <mergeCell ref="R20:T20"/>
    <mergeCell ref="U20:W20"/>
    <mergeCell ref="X20:Z20"/>
    <mergeCell ref="AA20:AC20"/>
    <mergeCell ref="B21:C21"/>
    <mergeCell ref="D21:G21"/>
    <mergeCell ref="H21:O21"/>
    <mergeCell ref="P21:Q21"/>
    <mergeCell ref="R21:T21"/>
    <mergeCell ref="U21:W21"/>
    <mergeCell ref="B19:C19"/>
    <mergeCell ref="D19:G19"/>
    <mergeCell ref="H19:O19"/>
    <mergeCell ref="P19:Q19"/>
    <mergeCell ref="R19:T19"/>
    <mergeCell ref="U19:W19"/>
    <mergeCell ref="X19:Z19"/>
    <mergeCell ref="AA19:AC19"/>
    <mergeCell ref="AD19:AF19"/>
    <mergeCell ref="AA15:AC17"/>
    <mergeCell ref="AD15:AF17"/>
    <mergeCell ref="R16:T17"/>
    <mergeCell ref="U16:W17"/>
    <mergeCell ref="X16:Z17"/>
    <mergeCell ref="B18:C18"/>
    <mergeCell ref="D18:G18"/>
    <mergeCell ref="H18:O18"/>
    <mergeCell ref="P18:Q18"/>
    <mergeCell ref="R18:T18"/>
    <mergeCell ref="U18:W18"/>
    <mergeCell ref="X18:Z18"/>
    <mergeCell ref="AA18:AC18"/>
    <mergeCell ref="AD18:AF18"/>
    <mergeCell ref="G9:Q9"/>
    <mergeCell ref="R9:T9"/>
    <mergeCell ref="U9:W9"/>
    <mergeCell ref="X9:Z9"/>
    <mergeCell ref="B9:C9"/>
    <mergeCell ref="D9:F9"/>
    <mergeCell ref="A15:A17"/>
    <mergeCell ref="B15:C17"/>
    <mergeCell ref="D15:G17"/>
    <mergeCell ref="H15:O17"/>
    <mergeCell ref="A10:Q10"/>
    <mergeCell ref="P15:Q17"/>
    <mergeCell ref="R15:Z15"/>
    <mergeCell ref="AA7:AC7"/>
    <mergeCell ref="AD7:AF7"/>
    <mergeCell ref="AA8:AC8"/>
    <mergeCell ref="AD8:AF8"/>
    <mergeCell ref="AA9:AC9"/>
    <mergeCell ref="AD9:AF9"/>
    <mergeCell ref="R10:T10"/>
    <mergeCell ref="U10:W10"/>
    <mergeCell ref="X10:Z10"/>
    <mergeCell ref="AA10:AC10"/>
    <mergeCell ref="AD10:AF10"/>
    <mergeCell ref="B7:C7"/>
    <mergeCell ref="D7:F7"/>
    <mergeCell ref="G7:Q7"/>
    <mergeCell ref="R7:T7"/>
    <mergeCell ref="U7:W7"/>
    <mergeCell ref="X7:Z7"/>
    <mergeCell ref="B8:C8"/>
    <mergeCell ref="D8:F8"/>
    <mergeCell ref="G8:Q8"/>
    <mergeCell ref="R8:T8"/>
    <mergeCell ref="U8:W8"/>
    <mergeCell ref="X8:Z8"/>
    <mergeCell ref="B5:C5"/>
    <mergeCell ref="D5:F5"/>
    <mergeCell ref="G5:Q5"/>
    <mergeCell ref="R5:T5"/>
    <mergeCell ref="U5:W5"/>
    <mergeCell ref="X5:Z5"/>
    <mergeCell ref="AA5:AC5"/>
    <mergeCell ref="AD5:AF5"/>
    <mergeCell ref="B6:C6"/>
    <mergeCell ref="D6:F6"/>
    <mergeCell ref="G6:Q6"/>
    <mergeCell ref="R6:T6"/>
    <mergeCell ref="U6:W6"/>
    <mergeCell ref="X6:Z6"/>
    <mergeCell ref="AA6:AC6"/>
    <mergeCell ref="AD6:AF6"/>
    <mergeCell ref="A3:A4"/>
    <mergeCell ref="B3:C4"/>
    <mergeCell ref="D3:F4"/>
    <mergeCell ref="G3:Q4"/>
    <mergeCell ref="R3:Z3"/>
    <mergeCell ref="AA3:AC4"/>
    <mergeCell ref="AD3:AF4"/>
    <mergeCell ref="R4:T4"/>
    <mergeCell ref="U4:W4"/>
    <mergeCell ref="X4:Z4"/>
  </mergeCells>
  <pageMargins left="0.72013888888888888" right="0.59027777777777779" top="0.73194444444444451" bottom="0.78749999999999998" header="0.31527777777777777" footer="0.51180555555555551"/>
  <pageSetup paperSize="9" scale="34" firstPageNumber="0" orientation="landscape" r:id="rId1"/>
  <headerFooter alignWithMargins="0">
    <oddHeader>&amp;C&amp;"Times New Roman,Обычный"&amp;16 &amp;14 15&amp;R&amp;"Times New Roman,Обычный"&amp;14Продовження додатка 3
Таблиця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13</vt:i4>
      </vt:variant>
    </vt:vector>
  </HeadingPairs>
  <TitlesOfParts>
    <vt:vector size="21" baseType="lpstr">
      <vt:lpstr>Осн. фін. пок.</vt:lpstr>
      <vt:lpstr>I. Фін результат</vt:lpstr>
      <vt:lpstr>ІІ. Розр. з бюджетом</vt:lpstr>
      <vt:lpstr>ІІІ. Рух грош. коштів(рознести </vt:lpstr>
      <vt:lpstr>IV. Кап. інвестиції</vt:lpstr>
      <vt:lpstr> V. Коефіцієнти</vt:lpstr>
      <vt:lpstr>6.1. Інша інфо_1</vt:lpstr>
      <vt:lpstr>6.2. Інша інфо_2</vt:lpstr>
      <vt:lpstr>' V. Коефіцієнти'!Заголовки_для_друку</vt:lpstr>
      <vt:lpstr>'I. Фін результат'!Заголовки_для_друку</vt:lpstr>
      <vt:lpstr>'ІІ. Розр. з бюджетом'!Заголовки_для_друку</vt:lpstr>
      <vt:lpstr>'ІІІ. Рух грош. коштів(рознести '!Заголовки_для_друку</vt:lpstr>
      <vt:lpstr>'Осн. фін. пок.'!Заголовки_для_друку</vt:lpstr>
      <vt:lpstr>' V. Коефіцієнти'!Область_друку</vt:lpstr>
      <vt:lpstr>'6.1. Інша інфо_1'!Область_друку</vt:lpstr>
      <vt:lpstr>'6.2. Інша інфо_2'!Область_друку</vt:lpstr>
      <vt:lpstr>'I. Фін результат'!Область_друку</vt:lpstr>
      <vt:lpstr>'IV. Кап. інвестиції'!Область_друку</vt:lpstr>
      <vt:lpstr>'ІІ. Розр. з бюджетом'!Область_друку</vt:lpstr>
      <vt:lpstr>'ІІІ. Рух грош. коштів(рознести '!Область_друку</vt:lpstr>
      <vt:lpstr>'Осн. фін. пок.'!Область_друку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User</cp:lastModifiedBy>
  <cp:lastPrinted>2025-12-04T19:09:49Z</cp:lastPrinted>
  <dcterms:created xsi:type="dcterms:W3CDTF">2023-04-19T06:12:41Z</dcterms:created>
  <dcterms:modified xsi:type="dcterms:W3CDTF">2026-03-24T10:24:15Z</dcterms:modified>
</cp:coreProperties>
</file>